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ece R-G\Documents\"/>
    </mc:Choice>
  </mc:AlternateContent>
  <bookViews>
    <workbookView xWindow="0" yWindow="0" windowWidth="38400" windowHeight="18195"/>
  </bookViews>
  <sheets>
    <sheet name="Bilan de masse" sheetId="1" r:id="rId1"/>
    <sheet name="Bilan de coût" sheetId="11" r:id="rId2"/>
    <sheet name="Structure" sheetId="2" r:id="rId3"/>
    <sheet name="Confort" sheetId="3" r:id="rId4"/>
    <sheet name="Pilotage" sheetId="4" r:id="rId5"/>
    <sheet name="Humain" sheetId="5" r:id="rId6"/>
    <sheet name="Énergie" sheetId="6" r:id="rId7"/>
    <sheet name="Emport" sheetId="7" r:id="rId8"/>
    <sheet name="Sécurité" sheetId="8" r:id="rId9"/>
    <sheet name="Options" sheetId="9" r:id="rId10"/>
    <sheet name="Textes" sheetId="1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1" l="1"/>
  <c r="L22" i="11"/>
  <c r="M22" i="11"/>
  <c r="L22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F18" i="1" s="1"/>
  <c r="E20" i="1"/>
  <c r="E21" i="1"/>
  <c r="E22" i="1"/>
  <c r="F22" i="1" s="1"/>
  <c r="E24" i="1"/>
  <c r="E25" i="1"/>
  <c r="F24" i="1" l="1"/>
  <c r="F20" i="1"/>
  <c r="F4" i="1"/>
  <c r="F9" i="1"/>
  <c r="F14" i="1"/>
  <c r="G11" i="4"/>
  <c r="E11" i="4"/>
  <c r="F26" i="1" l="1"/>
  <c r="L25" i="11"/>
  <c r="G8" i="8"/>
  <c r="E24" i="11"/>
  <c r="L24" i="1"/>
  <c r="E8" i="8"/>
  <c r="F7" i="8" s="1"/>
  <c r="L25" i="1" s="1"/>
  <c r="H7" i="8"/>
  <c r="E25" i="11" s="1"/>
  <c r="H4" i="8"/>
  <c r="L24" i="11" s="1"/>
  <c r="F4" i="8"/>
  <c r="H5" i="7"/>
  <c r="F5" i="7"/>
  <c r="L20" i="11"/>
  <c r="L20" i="1"/>
  <c r="G4" i="6"/>
  <c r="E20" i="11" s="1"/>
  <c r="G5" i="6"/>
  <c r="H5" i="6" s="1"/>
  <c r="L21" i="11" s="1"/>
  <c r="E5" i="6"/>
  <c r="F5" i="6"/>
  <c r="L21" i="1" s="1"/>
  <c r="L19" i="11"/>
  <c r="L18" i="11"/>
  <c r="E18" i="11"/>
  <c r="L19" i="1"/>
  <c r="L18" i="1"/>
  <c r="L17" i="11"/>
  <c r="L14" i="11"/>
  <c r="E17" i="11"/>
  <c r="L17" i="1"/>
  <c r="L14" i="1"/>
  <c r="G7" i="4"/>
  <c r="H7" i="4" s="1"/>
  <c r="E15" i="11" s="1"/>
  <c r="H11" i="4"/>
  <c r="E16" i="11" s="1"/>
  <c r="F11" i="4"/>
  <c r="L16" i="1" s="1"/>
  <c r="G8" i="4"/>
  <c r="E8" i="4"/>
  <c r="E7" i="4"/>
  <c r="L13" i="11"/>
  <c r="L12" i="11"/>
  <c r="L11" i="11"/>
  <c r="L10" i="11"/>
  <c r="E13" i="11"/>
  <c r="E12" i="11"/>
  <c r="E11" i="11"/>
  <c r="E9" i="11"/>
  <c r="L8" i="11"/>
  <c r="L7" i="11"/>
  <c r="L6" i="11"/>
  <c r="L5" i="11"/>
  <c r="L4" i="11"/>
  <c r="E8" i="11"/>
  <c r="E7" i="11"/>
  <c r="E6" i="11"/>
  <c r="E5" i="11"/>
  <c r="E4" i="11"/>
  <c r="H4" i="4"/>
  <c r="E14" i="11" s="1"/>
  <c r="F4" i="4"/>
  <c r="L13" i="1"/>
  <c r="L12" i="1"/>
  <c r="L11" i="1"/>
  <c r="L10" i="1"/>
  <c r="L9" i="1"/>
  <c r="L8" i="1"/>
  <c r="L7" i="1"/>
  <c r="L6" i="1"/>
  <c r="L4" i="1"/>
  <c r="L5" i="1"/>
  <c r="H7" i="3"/>
  <c r="E10" i="11" s="1"/>
  <c r="H4" i="3"/>
  <c r="L9" i="11" s="1"/>
  <c r="F7" i="3"/>
  <c r="F4" i="3"/>
  <c r="M20" i="11" l="1"/>
  <c r="E21" i="11"/>
  <c r="F20" i="11" s="1"/>
  <c r="F7" i="4"/>
  <c r="L15" i="1" s="1"/>
  <c r="L15" i="11"/>
  <c r="L16" i="11"/>
  <c r="M24" i="11"/>
  <c r="F24" i="11"/>
  <c r="M18" i="11"/>
  <c r="F18" i="11"/>
  <c r="F14" i="11"/>
  <c r="M4" i="11"/>
  <c r="M9" i="11"/>
  <c r="F4" i="11"/>
  <c r="F9" i="11"/>
  <c r="M9" i="1"/>
  <c r="M4" i="1"/>
  <c r="M14" i="11" l="1"/>
  <c r="M26" i="11" s="1"/>
  <c r="F26" i="11"/>
  <c r="M22" i="1"/>
  <c r="M20" i="1"/>
  <c r="M18" i="1"/>
  <c r="M14" i="1"/>
  <c r="M24" i="1" l="1"/>
  <c r="M26" i="1" s="1"/>
</calcChain>
</file>

<file path=xl/sharedStrings.xml><?xml version="1.0" encoding="utf-8"?>
<sst xmlns="http://schemas.openxmlformats.org/spreadsheetml/2006/main" count="325" uniqueCount="157">
  <si>
    <t>Structure</t>
  </si>
  <si>
    <t>Équipement</t>
  </si>
  <si>
    <t>Humain</t>
  </si>
  <si>
    <t>Emport</t>
  </si>
  <si>
    <t>Énergie</t>
  </si>
  <si>
    <t>Sécurité</t>
  </si>
  <si>
    <t>Pilotage</t>
  </si>
  <si>
    <t>Confort</t>
  </si>
  <si>
    <t>Siège</t>
  </si>
  <si>
    <t>Pilote</t>
  </si>
  <si>
    <t>Malade</t>
  </si>
  <si>
    <t>Siège passager</t>
  </si>
  <si>
    <t>Copilote</t>
  </si>
  <si>
    <t>Siège (co)pilote</t>
  </si>
  <si>
    <t>Civière</t>
  </si>
  <si>
    <t>Bagages</t>
  </si>
  <si>
    <t>Matériel médical</t>
  </si>
  <si>
    <t>Commandes de vol</t>
  </si>
  <si>
    <t>Radio-nav</t>
  </si>
  <si>
    <t>Faisceaux électriques</t>
  </si>
  <si>
    <t>Batteries</t>
  </si>
  <si>
    <t>Ordinateur de bord</t>
  </si>
  <si>
    <t>Visibilité</t>
  </si>
  <si>
    <t>Éclairage intérieur</t>
  </si>
  <si>
    <t>Treuil</t>
  </si>
  <si>
    <t>Projecteur</t>
  </si>
  <si>
    <t>Flotteur gonflable</t>
  </si>
  <si>
    <t>Chauffage/climatisation</t>
  </si>
  <si>
    <t>Isolation</t>
  </si>
  <si>
    <t>Carénages</t>
  </si>
  <si>
    <t>Châssis</t>
  </si>
  <si>
    <t>Peinture + traitements</t>
  </si>
  <si>
    <t>Verrière</t>
  </si>
  <si>
    <t>Console</t>
  </si>
  <si>
    <t>Masse (kg)</t>
  </si>
  <si>
    <t>Catégorie d'éléments</t>
  </si>
  <si>
    <t>Masse par catégorie (kg)</t>
  </si>
  <si>
    <t>Options</t>
  </si>
  <si>
    <t>Total</t>
  </si>
  <si>
    <t>Mini-Bee configuration passagers (4 places)</t>
  </si>
  <si>
    <t>Mini-Bee configuration ambulance</t>
  </si>
  <si>
    <t>Modèle CATIA</t>
  </si>
  <si>
    <t>Éléments</t>
  </si>
  <si>
    <t>Référence</t>
  </si>
  <si>
    <t>Modèle CATIA (~70m² -&gt; 35L)</t>
  </si>
  <si>
    <t>Coût approximatif (€)</t>
  </si>
  <si>
    <t>Sièges</t>
  </si>
  <si>
    <t>Sièges (co)pilote</t>
  </si>
  <si>
    <t>Sièges passager</t>
  </si>
  <si>
    <t>Sous-éléments</t>
  </si>
  <si>
    <t>glissières/fixations</t>
  </si>
  <si>
    <t>siège/harnais/revêtement</t>
  </si>
  <si>
    <t>casque</t>
  </si>
  <si>
    <t>Expliseat, Sogema</t>
  </si>
  <si>
    <t>Mantion (3m linéaire)</t>
  </si>
  <si>
    <t>David Clark H10-13.4</t>
  </si>
  <si>
    <t>Élément</t>
  </si>
  <si>
    <t>Spartan</t>
  </si>
  <si>
    <t>Coût (€)</t>
  </si>
  <si>
    <t>Coût par catégorie (€)</t>
  </si>
  <si>
    <t>Instruments (+ capteurs)</t>
  </si>
  <si>
    <t>cartes électroniques + composants</t>
  </si>
  <si>
    <t>led + plafonnier</t>
  </si>
  <si>
    <t>compresseur + diffuseur</t>
  </si>
  <si>
    <t>Les coûts sont approximatifs et hors option.</t>
  </si>
  <si>
    <t>Les coûts de lancement et de R&amp;D ne sont pas pris en compte.</t>
  </si>
  <si>
    <t>horizon artificiel</t>
  </si>
  <si>
    <t>Globaeroshop</t>
  </si>
  <si>
    <t>cyclique</t>
  </si>
  <si>
    <t>collectif</t>
  </si>
  <si>
    <t>pédales</t>
  </si>
  <si>
    <t>transpondeur</t>
  </si>
  <si>
    <t>gps</t>
  </si>
  <si>
    <t>Garmin GNS 430</t>
  </si>
  <si>
    <t>Passager</t>
  </si>
  <si>
    <t>"Diagnostique filaire" ed. Techniques Ingénieur</t>
  </si>
  <si>
    <t>connectiques</t>
  </si>
  <si>
    <t>câblages (20km, ~5kg/km)</t>
  </si>
  <si>
    <t>Groupe Supméca, ~300€/kWh</t>
  </si>
  <si>
    <t>civière</t>
  </si>
  <si>
    <t>4 personnes</t>
  </si>
  <si>
    <t>texte réglementation</t>
  </si>
  <si>
    <t>2.6.4. Equipement minimal exigé en vol I.F.R.</t>
  </si>
  <si>
    <t>http://www.sante.gouv.fr/fichiers/bo/2009/09-07/ste_20090007_0100_0128.pdf</t>
  </si>
  <si>
    <t>2.6.4.1.</t>
  </si>
  <si>
    <t>L’installation des aéronefs multimoteurs doit comprendre deux sources indépendantes d’énergie,</t>
  </si>
  <si>
    <t>des moyens manuels ou automatiques pour sélectionner l’une ou l’autre source et des moyens</t>
  </si>
  <si>
    <t>pour contrôler le fonctionnement de chacune des sources.</t>
  </si>
  <si>
    <t>Des sources d’énergie entraînées par le même moteur ne sont pas considérées comme</t>
  </si>
  <si>
    <t>indépendantes.</t>
  </si>
  <si>
    <t>L’installation et les circuits d’alimentation des instruments gyroscopiques doivent être tels que la</t>
  </si>
  <si>
    <t>défaillance d’un instrument ou une insuffisance de l’énergie fournie par une des sources ne puisse</t>
  </si>
  <si>
    <t>empêcher l’alimentation convenable des autres instruments ou l’alimentation provenant de l’autre</t>
  </si>
  <si>
    <t>source.</t>
  </si>
  <si>
    <t>2.6.4.2.</t>
  </si>
  <si>
    <t>Pour les monomoteurs, les deux horizons artificiels ou l’horizon artificiel et l’indicateur</t>
  </si>
  <si>
    <t>gyroscopique de taux de virage doivent être alimentés par des sources d’énergie différentes, avec</t>
  </si>
  <si>
    <t>indication que ces alimentations fonctionnent correctement.</t>
  </si>
  <si>
    <t>2.6.4.3.</t>
  </si>
  <si>
    <t>L’anémomètre doit être muni d’un dispositif destiné à prévenir les effets du givrage.</t>
  </si>
  <si>
    <t>2.6.4.4. Vol et navigation</t>
  </si>
  <si>
    <t>a) un anémomètre muni d’un dispositif destiné à prévenir les effets du givrage ;</t>
  </si>
  <si>
    <t>b) deux altimètres sensibles et ajustables d’une graduation de 1000 pieds (304,80 mètres) par tour,</t>
  </si>
  <si>
    <t>avec un indicateur de pression barométrique de référence en hectopascal ;</t>
  </si>
  <si>
    <t>c) un variomètre à butée ;</t>
  </si>
  <si>
    <t>d) un compas magnétique compensable ;</t>
  </si>
  <si>
    <t>e) un horizon artificiel ;</t>
  </si>
  <si>
    <t>f) un deuxième horizon artificiel ou un indicateur gyroscopique de taux de virage avec un</t>
  </si>
  <si>
    <t>indicateur intégré de dérapage (bille-aiguille) alimentés indépendamment du premier horizon ;</t>
  </si>
  <si>
    <t>g) un indicateur de dérapage, si l’aéronef est équipé de deux horizons artificiels ;</t>
  </si>
  <si>
    <t>h) une prise de pression statique de secours ou un dispositif équivalent ;</t>
  </si>
  <si>
    <t>i) un thermomètre lisible depuis la place pilote indiquant la température extérieure ;</t>
  </si>
  <si>
    <t>j) un conservateur de cap ;</t>
  </si>
  <si>
    <t>k) une montre marquant les heures, les minutes et les secondes avec trotteuse centrale ou</t>
  </si>
  <si>
    <t>affichage digital ;</t>
  </si>
  <si>
    <t>l) deux récepteurs V.O.R. ;</t>
  </si>
  <si>
    <t>m) un radiocompas automatique ou un équipement équivalent ;</t>
  </si>
  <si>
    <t>n) les équipements de bord permettant à l’aéronef de respecter les trajectoires publiées et au</t>
  </si>
  <si>
    <t>moins une procédure d’approche publiée sur le terrain de destination et le(s) terrain(s) de</t>
  </si>
  <si>
    <t>dégagement ;</t>
  </si>
  <si>
    <t>o) un système de feux anticollision ;</t>
  </si>
  <si>
    <t>p) un système de feux de navigation ;</t>
  </si>
  <si>
    <t>q) un phare d’atterrissage. Sur les giravions ce phare doit être réglable en site depuis la place pilote</t>
  </si>
  <si>
    <t>sauf si un ou plusieurs phares fixes suffisent pour l’approche et l’atterrissage ;</t>
  </si>
  <si>
    <t>r) une lampe électrique autonome par membre d’équipage minimal requis en utilisation ;</t>
  </si>
  <si>
    <t>s) un dispositif d’éclairage des instruments de bord et des équipements indispensables à la</t>
  </si>
  <si>
    <t>sécurité;</t>
  </si>
  <si>
    <t>u) deux ensembles microphones écouteurs, ou deux microphones et un ensemble d’écouteurs et</t>
  </si>
  <si>
    <t>un haut-parleur de cabine ;</t>
  </si>
  <si>
    <t>2.6.4.5. Communication</t>
  </si>
  <si>
    <t>v) l’équipement émetteur-récepteur VHF conforme aux dispositions en matière d’équipements</t>
  </si>
  <si>
    <t>exigés par les services de la circulation aérienne constitué au minimum de deux E/R V.H.F. 25</t>
  </si>
  <si>
    <t>KHz installés indépendamment pour que la panne de l’un n’entraîne pas celle de l’autre ;</t>
  </si>
  <si>
    <t>w) en zone de type H, un émetteur-récepteur HF ;</t>
  </si>
  <si>
    <t>2.6.4.6. Surveillance</t>
  </si>
  <si>
    <t>x) l’équipement de surveillance conforme aux dispositions en matière d’équipements exigés par</t>
  </si>
  <si>
    <t>les services de la circulation aérienne.</t>
  </si>
  <si>
    <t>phares</t>
  </si>
  <si>
    <t>signalisation (strobes, position...)</t>
  </si>
  <si>
    <t>essui-glace</t>
  </si>
  <si>
    <t>extincteur</t>
  </si>
  <si>
    <t>gilets de sauvetage (x4)</t>
  </si>
  <si>
    <t>Arrêté du 21 mars 2011</t>
  </si>
  <si>
    <t>Uship</t>
  </si>
  <si>
    <t>aero-hesbaye.be</t>
  </si>
  <si>
    <t>altimètres (1 +  glass cockpit)</t>
  </si>
  <si>
    <t>badin (1 + glass cockpit)</t>
  </si>
  <si>
    <t>écrans</t>
  </si>
  <si>
    <t>radio</t>
  </si>
  <si>
    <t>La masse du train d'atterrissage n'est pas prise en compte.</t>
  </si>
  <si>
    <t>Personne malade</t>
  </si>
  <si>
    <t>Charge utile</t>
  </si>
  <si>
    <t>Equipement médical</t>
  </si>
  <si>
    <t>Meubles</t>
  </si>
  <si>
    <t>Placard avec évier</t>
  </si>
  <si>
    <t xml:space="preserve">Etude plus profonde à mener </t>
  </si>
  <si>
    <t>Etude plus profonde à mener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</si>
</sst>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FFC653"/>
        <bgColor indexed="64"/>
      </patternFill>
    </fill>
    <fill>
      <patternFill patternType="solid">
        <fgColor rgb="FFEF7979"/>
        <bgColor indexed="64"/>
      </patternFill>
    </fill>
    <fill>
      <patternFill patternType="lightUp">
        <fgColor auto="1"/>
        <bgColor theme="0"/>
      </patternFill>
    </fill>
    <fill>
      <patternFill patternType="lightUp">
        <fgColor auto="1"/>
      </patternFill>
    </fill>
    <fill>
      <patternFill patternType="lightUp">
        <fgColor auto="1"/>
        <bgColor theme="9" tint="0.59999389629810485"/>
      </patternFill>
    </fill>
    <fill>
      <patternFill patternType="lightUp">
        <fgColor auto="1"/>
        <bgColor theme="0" tint="-0.249977111117893"/>
      </patternFill>
    </fill>
    <fill>
      <patternFill patternType="lightUp">
        <fgColor auto="1"/>
        <bgColor theme="7" tint="0.59999389629810485"/>
      </patternFill>
    </fill>
    <fill>
      <patternFill patternType="lightUp">
        <fgColor auto="1"/>
        <bgColor theme="4" tint="0.79998168889431442"/>
      </patternFill>
    </fill>
    <fill>
      <patternFill patternType="lightUp">
        <fgColor auto="1"/>
        <bgColor theme="5" tint="0.39997558519241921"/>
      </patternFill>
    </fill>
    <fill>
      <patternFill patternType="lightUp">
        <fgColor auto="1"/>
        <bgColor theme="8" tint="0.59999389629810485"/>
      </patternFill>
    </fill>
    <fill>
      <patternFill patternType="lightUp">
        <fgColor auto="1"/>
        <bgColor rgb="FFFFC653"/>
      </patternFill>
    </fill>
    <fill>
      <patternFill patternType="lightUp">
        <fgColor auto="1"/>
        <bgColor rgb="FFEF7979"/>
      </patternFill>
    </fill>
    <fill>
      <patternFill patternType="lightUp">
        <bgColor theme="0"/>
      </patternFill>
    </fill>
    <fill>
      <patternFill patternType="lightUp"/>
    </fill>
    <fill>
      <patternFill patternType="lightUp">
        <bgColor rgb="FFFFC9C9"/>
      </patternFill>
    </fill>
    <fill>
      <patternFill patternType="lightUp">
        <bgColor theme="0" tint="-0.249977111117893"/>
      </patternFill>
    </fill>
    <fill>
      <patternFill patternType="lightUp">
        <bgColor theme="7" tint="0.59999389629810485"/>
      </patternFill>
    </fill>
    <fill>
      <patternFill patternType="lightUp">
        <bgColor theme="4" tint="0.79998168889431442"/>
      </patternFill>
    </fill>
    <fill>
      <patternFill patternType="lightUp">
        <bgColor theme="5" tint="0.39997558519241921"/>
      </patternFill>
    </fill>
    <fill>
      <patternFill patternType="lightUp">
        <bgColor theme="8" tint="0.59999389629810485"/>
      </patternFill>
    </fill>
    <fill>
      <patternFill patternType="lightUp">
        <bgColor rgb="FFFFC653"/>
      </patternFill>
    </fill>
    <fill>
      <patternFill patternType="lightUp">
        <bgColor rgb="FFEF7979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8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2" borderId="8" xfId="0" applyFill="1" applyBorder="1"/>
    <xf numFmtId="0" fontId="0" fillId="2" borderId="0" xfId="0" applyFill="1" applyBorder="1"/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right" vertical="center"/>
    </xf>
    <xf numFmtId="0" fontId="1" fillId="10" borderId="20" xfId="0" applyFont="1" applyFill="1" applyBorder="1" applyAlignment="1">
      <alignment horizontal="center" vertical="center"/>
    </xf>
    <xf numFmtId="0" fontId="1" fillId="10" borderId="40" xfId="0" applyFont="1" applyFill="1" applyBorder="1" applyAlignment="1">
      <alignment horizontal="center" vertical="center"/>
    </xf>
    <xf numFmtId="0" fontId="1" fillId="10" borderId="33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6" xfId="0" applyFill="1" applyBorder="1"/>
    <xf numFmtId="0" fontId="0" fillId="2" borderId="14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4" fillId="2" borderId="6" xfId="1" applyFill="1" applyBorder="1"/>
    <xf numFmtId="0" fontId="0" fillId="2" borderId="15" xfId="0" applyFill="1" applyBorder="1"/>
    <xf numFmtId="0" fontId="0" fillId="2" borderId="5" xfId="0" applyFill="1" applyBorder="1"/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11" borderId="44" xfId="0" applyFill="1" applyBorder="1" applyAlignment="1">
      <alignment horizontal="center" vertical="center"/>
    </xf>
    <xf numFmtId="0" fontId="0" fillId="11" borderId="45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4" borderId="43" xfId="0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7" borderId="43" xfId="0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12" borderId="44" xfId="0" applyFill="1" applyBorder="1" applyAlignment="1">
      <alignment horizontal="center" vertical="center"/>
    </xf>
    <xf numFmtId="0" fontId="0" fillId="12" borderId="46" xfId="0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20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7" borderId="16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" fillId="8" borderId="16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11" borderId="16" xfId="0" applyFont="1" applyFill="1" applyBorder="1" applyAlignment="1">
      <alignment horizontal="center"/>
    </xf>
    <xf numFmtId="0" fontId="1" fillId="11" borderId="17" xfId="0" applyFont="1" applyFill="1" applyBorder="1" applyAlignment="1">
      <alignment horizontal="center"/>
    </xf>
    <xf numFmtId="0" fontId="1" fillId="11" borderId="18" xfId="0" applyFont="1" applyFill="1" applyBorder="1" applyAlignment="1">
      <alignment horizontal="center"/>
    </xf>
    <xf numFmtId="0" fontId="1" fillId="12" borderId="16" xfId="0" applyFont="1" applyFill="1" applyBorder="1" applyAlignment="1">
      <alignment horizontal="center"/>
    </xf>
    <xf numFmtId="0" fontId="1" fillId="12" borderId="17" xfId="0" applyFont="1" applyFill="1" applyBorder="1" applyAlignment="1">
      <alignment horizontal="center"/>
    </xf>
    <xf numFmtId="0" fontId="1" fillId="12" borderId="18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13" borderId="0" xfId="0" applyFill="1"/>
    <xf numFmtId="0" fontId="1" fillId="14" borderId="16" xfId="0" applyFont="1" applyFill="1" applyBorder="1" applyAlignment="1">
      <alignment horizontal="center"/>
    </xf>
    <xf numFmtId="0" fontId="1" fillId="14" borderId="17" xfId="0" applyFont="1" applyFill="1" applyBorder="1" applyAlignment="1">
      <alignment horizontal="center"/>
    </xf>
    <xf numFmtId="0" fontId="1" fillId="14" borderId="18" xfId="0" applyFont="1" applyFill="1" applyBorder="1" applyAlignment="1">
      <alignment horizontal="center"/>
    </xf>
    <xf numFmtId="0" fontId="1" fillId="14" borderId="37" xfId="0" applyFont="1" applyFill="1" applyBorder="1" applyAlignment="1">
      <alignment horizontal="center" vertical="center"/>
    </xf>
    <xf numFmtId="0" fontId="1" fillId="14" borderId="38" xfId="0" applyFont="1" applyFill="1" applyBorder="1" applyAlignment="1">
      <alignment horizontal="center" vertical="center"/>
    </xf>
    <xf numFmtId="0" fontId="1" fillId="14" borderId="39" xfId="0" applyFont="1" applyFill="1" applyBorder="1" applyAlignment="1">
      <alignment horizontal="center" vertical="center"/>
    </xf>
    <xf numFmtId="0" fontId="1" fillId="15" borderId="40" xfId="0" applyFont="1" applyFill="1" applyBorder="1" applyAlignment="1">
      <alignment horizontal="center" vertical="center"/>
    </xf>
    <xf numFmtId="0" fontId="1" fillId="15" borderId="33" xfId="0" applyFont="1" applyFill="1" applyBorder="1" applyAlignment="1">
      <alignment horizontal="center" vertical="center"/>
    </xf>
    <xf numFmtId="0" fontId="0" fillId="16" borderId="21" xfId="0" applyFill="1" applyBorder="1" applyAlignment="1">
      <alignment horizontal="center" vertical="center"/>
    </xf>
    <xf numFmtId="0" fontId="0" fillId="14" borderId="6" xfId="0" applyFill="1" applyBorder="1" applyAlignment="1">
      <alignment vertical="center"/>
    </xf>
    <xf numFmtId="0" fontId="0" fillId="14" borderId="7" xfId="0" applyFill="1" applyBorder="1" applyAlignment="1">
      <alignment vertical="center"/>
    </xf>
    <xf numFmtId="0" fontId="0" fillId="14" borderId="13" xfId="0" applyFill="1" applyBorder="1" applyAlignment="1">
      <alignment horizontal="center" vertical="center"/>
    </xf>
    <xf numFmtId="0" fontId="0" fillId="14" borderId="22" xfId="0" applyFill="1" applyBorder="1" applyAlignment="1">
      <alignment horizontal="center" vertical="center"/>
    </xf>
    <xf numFmtId="0" fontId="0" fillId="16" borderId="23" xfId="0" applyFill="1" applyBorder="1" applyAlignment="1">
      <alignment horizontal="center" vertical="center"/>
    </xf>
    <xf numFmtId="0" fontId="0" fillId="14" borderId="8" xfId="0" applyFill="1" applyBorder="1" applyAlignment="1">
      <alignment vertical="center"/>
    </xf>
    <xf numFmtId="0" fontId="0" fillId="14" borderId="9" xfId="0" applyFill="1" applyBorder="1" applyAlignment="1">
      <alignment vertical="center"/>
    </xf>
    <xf numFmtId="0" fontId="0" fillId="14" borderId="11" xfId="0" applyFill="1" applyBorder="1" applyAlignment="1">
      <alignment horizontal="center" vertical="center"/>
    </xf>
    <xf numFmtId="0" fontId="0" fillId="14" borderId="24" xfId="0" applyFill="1" applyBorder="1" applyAlignment="1">
      <alignment horizontal="center" vertical="center"/>
    </xf>
    <xf numFmtId="0" fontId="0" fillId="16" borderId="19" xfId="0" applyFill="1" applyBorder="1" applyAlignment="1">
      <alignment horizontal="center" vertical="center"/>
    </xf>
    <xf numFmtId="0" fontId="0" fillId="14" borderId="4" xfId="0" applyFill="1" applyBorder="1" applyAlignment="1">
      <alignment vertical="center"/>
    </xf>
    <xf numFmtId="0" fontId="0" fillId="14" borderId="5" xfId="0" applyFill="1" applyBorder="1" applyAlignment="1">
      <alignment vertical="center"/>
    </xf>
    <xf numFmtId="0" fontId="0" fillId="14" borderId="1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7" borderId="21" xfId="0" applyFill="1" applyBorder="1" applyAlignment="1">
      <alignment horizontal="center" vertical="center"/>
    </xf>
    <xf numFmtId="0" fontId="0" fillId="14" borderId="6" xfId="0" applyFill="1" applyBorder="1" applyAlignment="1">
      <alignment horizontal="left" vertical="center"/>
    </xf>
    <xf numFmtId="0" fontId="0" fillId="14" borderId="7" xfId="0" applyFill="1" applyBorder="1" applyAlignment="1">
      <alignment vertical="center"/>
    </xf>
    <xf numFmtId="0" fontId="0" fillId="17" borderId="23" xfId="0" applyFill="1" applyBorder="1" applyAlignment="1">
      <alignment horizontal="center" vertical="center"/>
    </xf>
    <xf numFmtId="0" fontId="0" fillId="14" borderId="8" xfId="0" applyFill="1" applyBorder="1" applyAlignment="1">
      <alignment horizontal="left" vertical="center"/>
    </xf>
    <xf numFmtId="0" fontId="0" fillId="14" borderId="9" xfId="0" applyFill="1" applyBorder="1" applyAlignment="1">
      <alignment vertical="center"/>
    </xf>
    <xf numFmtId="0" fontId="0" fillId="17" borderId="19" xfId="0" applyFill="1" applyBorder="1" applyAlignment="1">
      <alignment horizontal="center" vertical="center"/>
    </xf>
    <xf numFmtId="0" fontId="0" fillId="18" borderId="23" xfId="0" applyFill="1" applyBorder="1" applyAlignment="1">
      <alignment horizontal="center" vertical="center"/>
    </xf>
    <xf numFmtId="0" fontId="0" fillId="19" borderId="21" xfId="0" applyFill="1" applyBorder="1" applyAlignment="1">
      <alignment horizontal="center" vertical="center"/>
    </xf>
    <xf numFmtId="0" fontId="0" fillId="14" borderId="7" xfId="0" applyFill="1" applyBorder="1" applyAlignment="1">
      <alignment horizontal="left" vertical="center"/>
    </xf>
    <xf numFmtId="0" fontId="0" fillId="14" borderId="13" xfId="0" applyFill="1" applyBorder="1" applyAlignment="1">
      <alignment horizontal="center" vertical="center"/>
    </xf>
    <xf numFmtId="0" fontId="0" fillId="19" borderId="23" xfId="0" applyFill="1" applyBorder="1" applyAlignment="1">
      <alignment horizontal="center" vertical="center"/>
    </xf>
    <xf numFmtId="0" fontId="0" fillId="14" borderId="9" xfId="0" applyFill="1" applyBorder="1" applyAlignment="1">
      <alignment horizontal="left" vertical="center"/>
    </xf>
    <xf numFmtId="0" fontId="0" fillId="14" borderId="11" xfId="0" applyFill="1" applyBorder="1" applyAlignment="1">
      <alignment horizontal="center" vertical="center"/>
    </xf>
    <xf numFmtId="0" fontId="0" fillId="20" borderId="23" xfId="0" applyFill="1" applyBorder="1" applyAlignment="1">
      <alignment horizontal="center" vertical="center"/>
    </xf>
    <xf numFmtId="0" fontId="0" fillId="22" borderId="21" xfId="0" applyFill="1" applyBorder="1" applyAlignment="1">
      <alignment horizontal="center" vertical="center"/>
    </xf>
    <xf numFmtId="0" fontId="0" fillId="22" borderId="34" xfId="0" applyFill="1" applyBorder="1" applyAlignment="1">
      <alignment horizontal="center" vertical="center"/>
    </xf>
    <xf numFmtId="0" fontId="0" fillId="14" borderId="41" xfId="0" applyFill="1" applyBorder="1" applyAlignment="1">
      <alignment horizontal="left" vertical="center"/>
    </xf>
    <xf numFmtId="0" fontId="0" fillId="14" borderId="42" xfId="0" applyFill="1" applyBorder="1" applyAlignment="1">
      <alignment horizontal="left" vertical="center"/>
    </xf>
    <xf numFmtId="0" fontId="0" fillId="14" borderId="35" xfId="0" applyFill="1" applyBorder="1" applyAlignment="1">
      <alignment horizontal="center" vertical="center"/>
    </xf>
    <xf numFmtId="0" fontId="0" fillId="14" borderId="36" xfId="0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3" fillId="15" borderId="16" xfId="0" applyFont="1" applyFill="1" applyBorder="1" applyAlignment="1">
      <alignment horizontal="right" vertical="center"/>
    </xf>
    <xf numFmtId="0" fontId="1" fillId="14" borderId="18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left"/>
    </xf>
    <xf numFmtId="0" fontId="0" fillId="21" borderId="21" xfId="0" applyFill="1" applyBorder="1" applyAlignment="1">
      <alignment horizontal="center" vertical="center"/>
    </xf>
    <xf numFmtId="0" fontId="0" fillId="14" borderId="22" xfId="0" applyFill="1" applyBorder="1" applyAlignment="1">
      <alignment horizontal="center" vertical="center"/>
    </xf>
    <xf numFmtId="0" fontId="0" fillId="14" borderId="6" xfId="0" applyFill="1" applyBorder="1" applyAlignment="1">
      <alignment horizontal="left" vertical="center"/>
    </xf>
    <xf numFmtId="0" fontId="0" fillId="14" borderId="7" xfId="0" applyFill="1" applyBorder="1" applyAlignment="1">
      <alignment horizontal="left" vertical="center"/>
    </xf>
    <xf numFmtId="0" fontId="0" fillId="23" borderId="0" xfId="0" applyFill="1"/>
    <xf numFmtId="0" fontId="1" fillId="24" borderId="16" xfId="0" applyFont="1" applyFill="1" applyBorder="1" applyAlignment="1">
      <alignment horizontal="center"/>
    </xf>
    <xf numFmtId="0" fontId="1" fillId="24" borderId="17" xfId="0" applyFont="1" applyFill="1" applyBorder="1" applyAlignment="1">
      <alignment horizontal="center"/>
    </xf>
    <xf numFmtId="0" fontId="1" fillId="24" borderId="18" xfId="0" applyFont="1" applyFill="1" applyBorder="1" applyAlignment="1">
      <alignment horizontal="center"/>
    </xf>
    <xf numFmtId="0" fontId="1" fillId="24" borderId="37" xfId="0" applyFont="1" applyFill="1" applyBorder="1" applyAlignment="1">
      <alignment horizontal="center" vertical="center"/>
    </xf>
    <xf numFmtId="0" fontId="1" fillId="24" borderId="38" xfId="0" applyFont="1" applyFill="1" applyBorder="1" applyAlignment="1">
      <alignment horizontal="center" vertical="center"/>
    </xf>
    <xf numFmtId="0" fontId="1" fillId="24" borderId="39" xfId="0" applyFont="1" applyFill="1" applyBorder="1" applyAlignment="1">
      <alignment horizontal="center" vertical="center"/>
    </xf>
    <xf numFmtId="0" fontId="1" fillId="25" borderId="40" xfId="0" applyFont="1" applyFill="1" applyBorder="1" applyAlignment="1">
      <alignment horizontal="center" vertical="center"/>
    </xf>
    <xf numFmtId="0" fontId="1" fillId="25" borderId="33" xfId="0" applyFont="1" applyFill="1" applyBorder="1" applyAlignment="1">
      <alignment horizontal="center" vertical="center"/>
    </xf>
    <xf numFmtId="0" fontId="0" fillId="26" borderId="21" xfId="0" applyFill="1" applyBorder="1" applyAlignment="1">
      <alignment horizontal="center" vertical="center"/>
    </xf>
    <xf numFmtId="0" fontId="0" fillId="24" borderId="6" xfId="0" applyFill="1" applyBorder="1" applyAlignment="1">
      <alignment vertical="center"/>
    </xf>
    <xf numFmtId="0" fontId="0" fillId="24" borderId="7" xfId="0" applyFill="1" applyBorder="1" applyAlignment="1">
      <alignment vertical="center"/>
    </xf>
    <xf numFmtId="0" fontId="0" fillId="24" borderId="13" xfId="0" applyFill="1" applyBorder="1" applyAlignment="1">
      <alignment horizontal="center" vertical="center"/>
    </xf>
    <xf numFmtId="0" fontId="0" fillId="24" borderId="22" xfId="0" applyFill="1" applyBorder="1" applyAlignment="1">
      <alignment horizontal="center" vertical="center"/>
    </xf>
    <xf numFmtId="0" fontId="0" fillId="26" borderId="23" xfId="0" applyFill="1" applyBorder="1" applyAlignment="1">
      <alignment horizontal="center" vertical="center"/>
    </xf>
    <xf numFmtId="0" fontId="0" fillId="24" borderId="8" xfId="0" applyFill="1" applyBorder="1" applyAlignment="1">
      <alignment vertical="center"/>
    </xf>
    <xf numFmtId="0" fontId="0" fillId="24" borderId="9" xfId="0" applyFill="1" applyBorder="1" applyAlignment="1">
      <alignment vertical="center"/>
    </xf>
    <xf numFmtId="0" fontId="0" fillId="24" borderId="11" xfId="0" applyFill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0" fontId="0" fillId="26" borderId="19" xfId="0" applyFill="1" applyBorder="1" applyAlignment="1">
      <alignment horizontal="center" vertical="center"/>
    </xf>
    <xf numFmtId="0" fontId="0" fillId="24" borderId="4" xfId="0" applyFill="1" applyBorder="1" applyAlignment="1">
      <alignment vertical="center"/>
    </xf>
    <xf numFmtId="0" fontId="0" fillId="24" borderId="5" xfId="0" applyFill="1" applyBorder="1" applyAlignment="1">
      <alignment vertical="center"/>
    </xf>
    <xf numFmtId="0" fontId="0" fillId="24" borderId="12" xfId="0" applyFill="1" applyBorder="1" applyAlignment="1">
      <alignment horizontal="center" vertical="center"/>
    </xf>
    <xf numFmtId="0" fontId="0" fillId="24" borderId="20" xfId="0" applyFill="1" applyBorder="1" applyAlignment="1">
      <alignment horizontal="center" vertical="center"/>
    </xf>
    <xf numFmtId="0" fontId="0" fillId="27" borderId="21" xfId="0" applyFill="1" applyBorder="1" applyAlignment="1">
      <alignment horizontal="center" vertical="center"/>
    </xf>
    <xf numFmtId="0" fontId="0" fillId="24" borderId="6" xfId="0" applyFill="1" applyBorder="1" applyAlignment="1">
      <alignment horizontal="left" vertical="center"/>
    </xf>
    <xf numFmtId="0" fontId="0" fillId="24" borderId="7" xfId="0" applyFill="1" applyBorder="1" applyAlignment="1">
      <alignment vertical="center"/>
    </xf>
    <xf numFmtId="0" fontId="0" fillId="27" borderId="23" xfId="0" applyFill="1" applyBorder="1" applyAlignment="1">
      <alignment horizontal="center" vertical="center"/>
    </xf>
    <xf numFmtId="0" fontId="0" fillId="24" borderId="8" xfId="0" applyFill="1" applyBorder="1" applyAlignment="1">
      <alignment horizontal="left" vertical="center"/>
    </xf>
    <xf numFmtId="0" fontId="0" fillId="24" borderId="9" xfId="0" applyFill="1" applyBorder="1" applyAlignment="1">
      <alignment vertical="center"/>
    </xf>
    <xf numFmtId="0" fontId="0" fillId="27" borderId="19" xfId="0" applyFill="1" applyBorder="1" applyAlignment="1">
      <alignment horizontal="center" vertical="center"/>
    </xf>
    <xf numFmtId="0" fontId="0" fillId="28" borderId="23" xfId="0" applyFill="1" applyBorder="1" applyAlignment="1">
      <alignment horizontal="center" vertical="center"/>
    </xf>
    <xf numFmtId="0" fontId="0" fillId="29" borderId="21" xfId="0" applyFill="1" applyBorder="1" applyAlignment="1">
      <alignment horizontal="center" vertical="center"/>
    </xf>
    <xf numFmtId="0" fontId="0" fillId="24" borderId="7" xfId="0" applyFill="1" applyBorder="1" applyAlignment="1">
      <alignment horizontal="left" vertical="center"/>
    </xf>
    <xf numFmtId="0" fontId="0" fillId="24" borderId="13" xfId="0" applyFill="1" applyBorder="1" applyAlignment="1">
      <alignment horizontal="center" vertical="center"/>
    </xf>
    <xf numFmtId="0" fontId="0" fillId="29" borderId="23" xfId="0" applyFill="1" applyBorder="1" applyAlignment="1">
      <alignment horizontal="center" vertical="center"/>
    </xf>
    <xf numFmtId="0" fontId="0" fillId="24" borderId="9" xfId="0" applyFill="1" applyBorder="1" applyAlignment="1">
      <alignment horizontal="left" vertical="center"/>
    </xf>
    <xf numFmtId="0" fontId="0" fillId="24" borderId="11" xfId="0" applyFill="1" applyBorder="1" applyAlignment="1">
      <alignment horizontal="center" vertical="center"/>
    </xf>
    <xf numFmtId="0" fontId="0" fillId="24" borderId="4" xfId="0" applyFill="1" applyBorder="1" applyAlignment="1">
      <alignment horizontal="left" vertical="center"/>
    </xf>
    <xf numFmtId="0" fontId="0" fillId="24" borderId="5" xfId="0" applyFill="1" applyBorder="1" applyAlignment="1">
      <alignment horizontal="left" vertical="center"/>
    </xf>
    <xf numFmtId="0" fontId="0" fillId="30" borderId="23" xfId="0" applyFill="1" applyBorder="1" applyAlignment="1">
      <alignment horizontal="center" vertical="center"/>
    </xf>
    <xf numFmtId="0" fontId="0" fillId="32" borderId="21" xfId="0" applyFill="1" applyBorder="1" applyAlignment="1">
      <alignment horizontal="center" vertical="center"/>
    </xf>
    <xf numFmtId="0" fontId="0" fillId="32" borderId="34" xfId="0" applyFill="1" applyBorder="1" applyAlignment="1">
      <alignment horizontal="center" vertical="center"/>
    </xf>
    <xf numFmtId="0" fontId="0" fillId="24" borderId="41" xfId="0" applyFill="1" applyBorder="1" applyAlignment="1">
      <alignment horizontal="left" vertical="center"/>
    </xf>
    <xf numFmtId="0" fontId="0" fillId="24" borderId="42" xfId="0" applyFill="1" applyBorder="1" applyAlignment="1">
      <alignment horizontal="left" vertical="center"/>
    </xf>
    <xf numFmtId="0" fontId="0" fillId="24" borderId="35" xfId="0" applyFill="1" applyBorder="1" applyAlignment="1">
      <alignment horizontal="center" vertical="center"/>
    </xf>
    <xf numFmtId="0" fontId="0" fillId="24" borderId="36" xfId="0" applyFill="1" applyBorder="1" applyAlignment="1">
      <alignment horizontal="center" vertical="center"/>
    </xf>
    <xf numFmtId="0" fontId="0" fillId="23" borderId="0" xfId="0" applyFill="1" applyBorder="1"/>
    <xf numFmtId="0" fontId="0" fillId="23" borderId="0" xfId="0" applyFill="1" applyBorder="1" applyAlignment="1">
      <alignment vertical="center"/>
    </xf>
    <xf numFmtId="0" fontId="0" fillId="23" borderId="24" xfId="0" applyFill="1" applyBorder="1" applyAlignment="1">
      <alignment vertical="center"/>
    </xf>
    <xf numFmtId="0" fontId="3" fillId="25" borderId="46" xfId="0" applyFont="1" applyFill="1" applyBorder="1" applyAlignment="1">
      <alignment horizontal="right" vertical="center"/>
    </xf>
    <xf numFmtId="0" fontId="1" fillId="24" borderId="36" xfId="0" applyFont="1" applyFill="1" applyBorder="1" applyAlignment="1">
      <alignment horizontal="center" vertical="center"/>
    </xf>
    <xf numFmtId="0" fontId="1" fillId="23" borderId="0" xfId="0" applyFont="1" applyFill="1" applyBorder="1" applyAlignment="1">
      <alignment horizontal="left"/>
    </xf>
    <xf numFmtId="0" fontId="1" fillId="23" borderId="0" xfId="0" applyFont="1" applyFill="1" applyAlignment="1">
      <alignment horizontal="left"/>
    </xf>
    <xf numFmtId="0" fontId="0" fillId="31" borderId="19" xfId="0" applyFill="1" applyBorder="1" applyAlignment="1">
      <alignment horizontal="center" vertical="center"/>
    </xf>
    <xf numFmtId="0" fontId="0" fillId="24" borderId="20" xfId="0" applyFill="1" applyBorder="1" applyAlignment="1">
      <alignment horizontal="center" vertical="center"/>
    </xf>
    <xf numFmtId="0" fontId="0" fillId="31" borderId="23" xfId="0" applyFill="1" applyBorder="1" applyAlignment="1">
      <alignment horizontal="center" vertical="center"/>
    </xf>
    <xf numFmtId="0" fontId="0" fillId="24" borderId="8" xfId="0" applyFill="1" applyBorder="1" applyAlignment="1">
      <alignment horizontal="left" vertical="center"/>
    </xf>
    <xf numFmtId="0" fontId="0" fillId="24" borderId="9" xfId="0" applyFill="1" applyBorder="1" applyAlignment="1">
      <alignment horizontal="left" vertical="center"/>
    </xf>
    <xf numFmtId="0" fontId="0" fillId="24" borderId="24" xfId="0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1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F7979"/>
      <color rgb="FFFF4B4B"/>
      <color rgb="FFFF2D2D"/>
      <color rgb="FFFFC653"/>
      <color rgb="FFEEB664"/>
      <color rgb="FFFFC9C9"/>
      <color rgb="FFFFB3B3"/>
      <color rgb="FFFFA3A3"/>
      <color rgb="FFFF7575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nte.gouv.fr/fichiers/bo/2009/09-07/ste_20090007_0100_012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48"/>
  <sheetViews>
    <sheetView tabSelected="1" workbookViewId="0">
      <selection activeCell="H37" sqref="H37"/>
    </sheetView>
  </sheetViews>
  <sheetFormatPr defaultColWidth="11.42578125" defaultRowHeight="15" x14ac:dyDescent="0.25"/>
  <cols>
    <col min="2" max="2" width="21.7109375" customWidth="1"/>
    <col min="3" max="3" width="7.7109375" customWidth="1"/>
    <col min="4" max="4" width="18.7109375" customWidth="1"/>
    <col min="6" max="6" width="22.7109375" customWidth="1"/>
    <col min="9" max="9" width="21.7109375" customWidth="1"/>
    <col min="10" max="10" width="7.7109375" customWidth="1"/>
    <col min="11" max="11" width="18.7109375" customWidth="1"/>
    <col min="13" max="13" width="22.7109375" customWidth="1"/>
  </cols>
  <sheetData>
    <row r="1" spans="1:22" ht="15.75" thickBot="1" x14ac:dyDescent="0.3">
      <c r="A1" s="162"/>
      <c r="B1" s="162"/>
      <c r="C1" s="162"/>
      <c r="D1" s="162"/>
      <c r="E1" s="162"/>
      <c r="F1" s="162"/>
      <c r="G1" s="16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5.75" thickBot="1" x14ac:dyDescent="0.3">
      <c r="A2" s="162"/>
      <c r="B2" s="163" t="s">
        <v>39</v>
      </c>
      <c r="C2" s="164"/>
      <c r="D2" s="164"/>
      <c r="E2" s="164"/>
      <c r="F2" s="165"/>
      <c r="G2" s="162"/>
      <c r="H2" s="52"/>
      <c r="I2" s="103" t="s">
        <v>40</v>
      </c>
      <c r="J2" s="104"/>
      <c r="K2" s="104"/>
      <c r="L2" s="104"/>
      <c r="M2" s="105"/>
      <c r="N2" s="52"/>
      <c r="O2" s="52"/>
      <c r="P2" s="52"/>
      <c r="Q2" s="52"/>
      <c r="R2" s="52"/>
      <c r="S2" s="52"/>
      <c r="T2" s="52"/>
      <c r="U2" s="52"/>
      <c r="V2" s="52"/>
    </row>
    <row r="3" spans="1:22" x14ac:dyDescent="0.25">
      <c r="A3" s="162"/>
      <c r="B3" s="166" t="s">
        <v>35</v>
      </c>
      <c r="C3" s="167" t="s">
        <v>42</v>
      </c>
      <c r="D3" s="168"/>
      <c r="E3" s="169" t="s">
        <v>34</v>
      </c>
      <c r="F3" s="170" t="s">
        <v>36</v>
      </c>
      <c r="G3" s="162"/>
      <c r="H3" s="52"/>
      <c r="I3" s="41" t="s">
        <v>35</v>
      </c>
      <c r="J3" s="89" t="s">
        <v>42</v>
      </c>
      <c r="K3" s="90"/>
      <c r="L3" s="38" t="s">
        <v>34</v>
      </c>
      <c r="M3" s="39" t="s">
        <v>36</v>
      </c>
      <c r="N3" s="52"/>
      <c r="O3" s="52"/>
      <c r="P3" s="52"/>
      <c r="Q3" s="52"/>
      <c r="R3" s="52"/>
      <c r="S3" s="52"/>
      <c r="T3" s="52"/>
      <c r="U3" s="52"/>
      <c r="V3" s="52"/>
    </row>
    <row r="4" spans="1:22" x14ac:dyDescent="0.25">
      <c r="A4" s="162"/>
      <c r="B4" s="171" t="s">
        <v>0</v>
      </c>
      <c r="C4" s="172" t="s">
        <v>30</v>
      </c>
      <c r="D4" s="173"/>
      <c r="E4" s="174">
        <f>Structure!D4</f>
        <v>280</v>
      </c>
      <c r="F4" s="175">
        <f>SUM(E4:E8)</f>
        <v>465</v>
      </c>
      <c r="G4" s="162"/>
      <c r="H4" s="52"/>
      <c r="I4" s="93" t="s">
        <v>0</v>
      </c>
      <c r="J4" s="91" t="s">
        <v>30</v>
      </c>
      <c r="K4" s="92"/>
      <c r="L4" s="75">
        <f>Structure!D4</f>
        <v>280</v>
      </c>
      <c r="M4" s="98">
        <f>SUM(L4:L8)</f>
        <v>465</v>
      </c>
      <c r="N4" s="52"/>
      <c r="O4" s="52"/>
      <c r="P4" s="52"/>
      <c r="Q4" s="52"/>
      <c r="R4" s="52"/>
      <c r="S4" s="52"/>
      <c r="T4" s="52"/>
      <c r="U4" s="52"/>
      <c r="V4" s="52"/>
    </row>
    <row r="5" spans="1:22" x14ac:dyDescent="0.25">
      <c r="A5" s="162"/>
      <c r="B5" s="176"/>
      <c r="C5" s="177" t="s">
        <v>29</v>
      </c>
      <c r="D5" s="178"/>
      <c r="E5" s="179">
        <f>Structure!D5</f>
        <v>100</v>
      </c>
      <c r="F5" s="180"/>
      <c r="G5" s="162"/>
      <c r="H5" s="52"/>
      <c r="I5" s="93"/>
      <c r="J5" s="79" t="s">
        <v>29</v>
      </c>
      <c r="K5" s="80"/>
      <c r="L5" s="76">
        <f>Structure!D5</f>
        <v>100</v>
      </c>
      <c r="M5" s="99"/>
      <c r="N5" s="52"/>
      <c r="O5" s="52"/>
      <c r="P5" s="52"/>
      <c r="Q5" s="52"/>
      <c r="R5" s="52"/>
      <c r="S5" s="52"/>
      <c r="T5" s="52"/>
      <c r="U5" s="52"/>
      <c r="V5" s="52"/>
    </row>
    <row r="6" spans="1:22" x14ac:dyDescent="0.25">
      <c r="A6" s="162"/>
      <c r="B6" s="176"/>
      <c r="C6" s="177" t="s">
        <v>31</v>
      </c>
      <c r="D6" s="178"/>
      <c r="E6" s="179">
        <f>Structure!D6</f>
        <v>50</v>
      </c>
      <c r="F6" s="180"/>
      <c r="G6" s="162"/>
      <c r="H6" s="52"/>
      <c r="I6" s="93"/>
      <c r="J6" s="79" t="s">
        <v>31</v>
      </c>
      <c r="K6" s="80"/>
      <c r="L6" s="76">
        <f>Structure!D6</f>
        <v>50</v>
      </c>
      <c r="M6" s="99"/>
      <c r="N6" s="52"/>
      <c r="O6" s="52"/>
      <c r="P6" s="52"/>
      <c r="Q6" s="52"/>
      <c r="R6" s="52"/>
      <c r="S6" s="52"/>
      <c r="T6" s="52"/>
      <c r="U6" s="52"/>
      <c r="V6" s="52"/>
    </row>
    <row r="7" spans="1:22" x14ac:dyDescent="0.25">
      <c r="A7" s="162"/>
      <c r="B7" s="176"/>
      <c r="C7" s="177" t="s">
        <v>32</v>
      </c>
      <c r="D7" s="178"/>
      <c r="E7" s="179">
        <f>Structure!D7</f>
        <v>30</v>
      </c>
      <c r="F7" s="180"/>
      <c r="G7" s="162"/>
      <c r="H7" s="52"/>
      <c r="I7" s="93"/>
      <c r="J7" s="79" t="s">
        <v>32</v>
      </c>
      <c r="K7" s="80"/>
      <c r="L7" s="76">
        <f>Structure!D7</f>
        <v>30</v>
      </c>
      <c r="M7" s="99"/>
      <c r="N7" s="52"/>
      <c r="O7" s="52"/>
      <c r="P7" s="52"/>
      <c r="Q7" s="52"/>
      <c r="R7" s="52"/>
      <c r="S7" s="52"/>
      <c r="T7" s="52"/>
      <c r="U7" s="52"/>
      <c r="V7" s="52"/>
    </row>
    <row r="8" spans="1:22" x14ac:dyDescent="0.25">
      <c r="A8" s="162"/>
      <c r="B8" s="181"/>
      <c r="C8" s="182" t="s">
        <v>33</v>
      </c>
      <c r="D8" s="183"/>
      <c r="E8" s="184">
        <f>Structure!D8</f>
        <v>5</v>
      </c>
      <c r="F8" s="185"/>
      <c r="G8" s="162"/>
      <c r="H8" s="52"/>
      <c r="I8" s="93"/>
      <c r="J8" s="79" t="s">
        <v>33</v>
      </c>
      <c r="K8" s="80"/>
      <c r="L8" s="77">
        <f>Structure!D8</f>
        <v>5</v>
      </c>
      <c r="M8" s="100"/>
      <c r="N8" s="52"/>
      <c r="O8" s="52"/>
      <c r="P8" s="52"/>
      <c r="Q8" s="52"/>
      <c r="R8" s="52"/>
      <c r="S8" s="52"/>
      <c r="T8" s="52"/>
      <c r="U8" s="52"/>
      <c r="V8" s="52"/>
    </row>
    <row r="9" spans="1:22" x14ac:dyDescent="0.25">
      <c r="A9" s="162"/>
      <c r="B9" s="186" t="s">
        <v>7</v>
      </c>
      <c r="C9" s="187" t="s">
        <v>46</v>
      </c>
      <c r="D9" s="188" t="s">
        <v>47</v>
      </c>
      <c r="E9" s="174">
        <f>2*Confort!F4</f>
        <v>54.8</v>
      </c>
      <c r="F9" s="175">
        <f>SUM(E9:E13)</f>
        <v>191.6</v>
      </c>
      <c r="G9" s="162"/>
      <c r="H9" s="52"/>
      <c r="I9" s="107" t="s">
        <v>7</v>
      </c>
      <c r="J9" s="83" t="s">
        <v>8</v>
      </c>
      <c r="K9" s="74" t="s">
        <v>13</v>
      </c>
      <c r="L9" s="75">
        <f>2*Confort!F4</f>
        <v>54.8</v>
      </c>
      <c r="M9" s="98">
        <f>SUM(L9:L13)</f>
        <v>191.6</v>
      </c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A10" s="162"/>
      <c r="B10" s="189"/>
      <c r="C10" s="190"/>
      <c r="D10" s="191" t="s">
        <v>48</v>
      </c>
      <c r="E10" s="179">
        <f>2*Confort!F7</f>
        <v>34.799999999999997</v>
      </c>
      <c r="F10" s="180"/>
      <c r="G10" s="162"/>
      <c r="H10" s="52"/>
      <c r="I10" s="108"/>
      <c r="J10" s="87"/>
      <c r="K10" s="71" t="s">
        <v>11</v>
      </c>
      <c r="L10" s="76">
        <f>2*Confort!F7</f>
        <v>34.799999999999997</v>
      </c>
      <c r="M10" s="99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5">
      <c r="A11" s="162"/>
      <c r="B11" s="189"/>
      <c r="C11" s="177" t="s">
        <v>27</v>
      </c>
      <c r="D11" s="178"/>
      <c r="E11" s="179">
        <f>Confort!E10</f>
        <v>50</v>
      </c>
      <c r="F11" s="180"/>
      <c r="G11" s="162"/>
      <c r="H11" s="52"/>
      <c r="I11" s="108"/>
      <c r="J11" s="79" t="s">
        <v>27</v>
      </c>
      <c r="K11" s="80"/>
      <c r="L11" s="76">
        <f>Confort!E10</f>
        <v>50</v>
      </c>
      <c r="M11" s="99"/>
      <c r="N11" s="52"/>
      <c r="O11" s="52"/>
      <c r="P11" s="52"/>
      <c r="Q11" s="52"/>
      <c r="R11" s="52"/>
      <c r="S11" s="52"/>
      <c r="T11" s="52"/>
      <c r="U11" s="52"/>
      <c r="V11" s="52"/>
    </row>
    <row r="12" spans="1:22" x14ac:dyDescent="0.25">
      <c r="A12" s="162"/>
      <c r="B12" s="189"/>
      <c r="C12" s="177" t="s">
        <v>28</v>
      </c>
      <c r="D12" s="178"/>
      <c r="E12" s="179">
        <f>Confort!E11</f>
        <v>50</v>
      </c>
      <c r="F12" s="180"/>
      <c r="G12" s="162"/>
      <c r="H12" s="52"/>
      <c r="I12" s="108"/>
      <c r="J12" s="79" t="s">
        <v>28</v>
      </c>
      <c r="K12" s="80"/>
      <c r="L12" s="76">
        <f>Confort!E11</f>
        <v>50</v>
      </c>
      <c r="M12" s="99"/>
      <c r="N12" s="52"/>
      <c r="O12" s="52"/>
      <c r="P12" s="52"/>
      <c r="Q12" s="52"/>
      <c r="R12" s="52"/>
      <c r="S12" s="52"/>
      <c r="T12" s="52"/>
      <c r="U12" s="52"/>
      <c r="V12" s="52"/>
    </row>
    <row r="13" spans="1:22" x14ac:dyDescent="0.25">
      <c r="A13" s="162"/>
      <c r="B13" s="192"/>
      <c r="C13" s="182" t="s">
        <v>23</v>
      </c>
      <c r="D13" s="183"/>
      <c r="E13" s="184">
        <f>Confort!E12</f>
        <v>2</v>
      </c>
      <c r="F13" s="185"/>
      <c r="G13" s="162"/>
      <c r="H13" s="52"/>
      <c r="I13" s="109"/>
      <c r="J13" s="81" t="s">
        <v>23</v>
      </c>
      <c r="K13" s="82"/>
      <c r="L13" s="77">
        <f>Confort!E12</f>
        <v>2</v>
      </c>
      <c r="M13" s="100"/>
      <c r="N13" s="52"/>
      <c r="O13" s="52"/>
      <c r="P13" s="52"/>
      <c r="Q13" s="52"/>
      <c r="R13" s="52"/>
      <c r="S13" s="52"/>
      <c r="T13" s="52"/>
      <c r="U13" s="52"/>
      <c r="V13" s="52"/>
    </row>
    <row r="14" spans="1:22" x14ac:dyDescent="0.25">
      <c r="A14" s="162"/>
      <c r="B14" s="193" t="s">
        <v>6</v>
      </c>
      <c r="C14" s="177" t="s">
        <v>17</v>
      </c>
      <c r="D14" s="178"/>
      <c r="E14" s="179">
        <f>Pilotage!F4</f>
        <v>10</v>
      </c>
      <c r="F14" s="180">
        <f>SUM(E14:E17)</f>
        <v>24</v>
      </c>
      <c r="G14" s="162"/>
      <c r="H14" s="52"/>
      <c r="I14" s="106" t="s">
        <v>6</v>
      </c>
      <c r="J14" s="79" t="s">
        <v>17</v>
      </c>
      <c r="K14" s="80"/>
      <c r="L14" s="76">
        <f>Pilotage!F4</f>
        <v>10</v>
      </c>
      <c r="M14" s="99">
        <f>SUM(L14:L17)</f>
        <v>24</v>
      </c>
      <c r="N14" s="52"/>
      <c r="O14" s="52"/>
      <c r="P14" s="52"/>
      <c r="Q14" s="52"/>
      <c r="R14" s="52"/>
      <c r="S14" s="52"/>
      <c r="T14" s="52"/>
      <c r="U14" s="52"/>
      <c r="V14" s="52"/>
    </row>
    <row r="15" spans="1:22" x14ac:dyDescent="0.25">
      <c r="A15" s="162"/>
      <c r="B15" s="193"/>
      <c r="C15" s="177" t="s">
        <v>60</v>
      </c>
      <c r="D15" s="178"/>
      <c r="E15" s="179">
        <f>Pilotage!F7</f>
        <v>5</v>
      </c>
      <c r="F15" s="180"/>
      <c r="G15" s="162"/>
      <c r="H15" s="52"/>
      <c r="I15" s="106"/>
      <c r="J15" s="79" t="s">
        <v>60</v>
      </c>
      <c r="K15" s="80"/>
      <c r="L15" s="76">
        <f>Pilotage!F7</f>
        <v>5</v>
      </c>
      <c r="M15" s="99"/>
      <c r="N15" s="52"/>
      <c r="O15" s="52"/>
      <c r="P15" s="52"/>
      <c r="Q15" s="52"/>
      <c r="R15" s="52"/>
      <c r="S15" s="52"/>
      <c r="T15" s="52"/>
      <c r="U15" s="52"/>
      <c r="V15" s="52"/>
    </row>
    <row r="16" spans="1:22" x14ac:dyDescent="0.25">
      <c r="A16" s="162"/>
      <c r="B16" s="193"/>
      <c r="C16" s="177" t="s">
        <v>18</v>
      </c>
      <c r="D16" s="178"/>
      <c r="E16" s="179">
        <f>Pilotage!F11</f>
        <v>4</v>
      </c>
      <c r="F16" s="180"/>
      <c r="G16" s="162"/>
      <c r="H16" s="52"/>
      <c r="I16" s="106"/>
      <c r="J16" s="79" t="s">
        <v>18</v>
      </c>
      <c r="K16" s="80"/>
      <c r="L16" s="76">
        <f>Pilotage!F11</f>
        <v>4</v>
      </c>
      <c r="M16" s="99"/>
      <c r="N16" s="52"/>
      <c r="O16" s="52"/>
      <c r="P16" s="52"/>
      <c r="Q16" s="52"/>
      <c r="R16" s="52"/>
      <c r="S16" s="52"/>
      <c r="T16" s="52"/>
      <c r="U16" s="52"/>
      <c r="V16" s="52"/>
    </row>
    <row r="17" spans="1:22" x14ac:dyDescent="0.25">
      <c r="A17" s="162"/>
      <c r="B17" s="193"/>
      <c r="C17" s="177" t="s">
        <v>21</v>
      </c>
      <c r="D17" s="178"/>
      <c r="E17" s="179">
        <f>Pilotage!E14</f>
        <v>5</v>
      </c>
      <c r="F17" s="180"/>
      <c r="G17" s="162"/>
      <c r="H17" s="52"/>
      <c r="I17" s="106"/>
      <c r="J17" s="79" t="s">
        <v>21</v>
      </c>
      <c r="K17" s="80"/>
      <c r="L17" s="76">
        <f>Pilotage!E14</f>
        <v>5</v>
      </c>
      <c r="M17" s="99"/>
      <c r="N17" s="52"/>
      <c r="O17" s="52"/>
      <c r="P17" s="52"/>
      <c r="Q17" s="52"/>
      <c r="R17" s="52"/>
      <c r="S17" s="52"/>
      <c r="T17" s="52"/>
      <c r="U17" s="52"/>
      <c r="V17" s="52"/>
    </row>
    <row r="18" spans="1:22" x14ac:dyDescent="0.25">
      <c r="A18" s="162"/>
      <c r="B18" s="194" t="s">
        <v>2</v>
      </c>
      <c r="C18" s="187" t="s">
        <v>9</v>
      </c>
      <c r="D18" s="195"/>
      <c r="E18" s="196">
        <f>Humain!D4</f>
        <v>80</v>
      </c>
      <c r="F18" s="175">
        <f>SUM(E18:E19)</f>
        <v>80</v>
      </c>
      <c r="G18" s="162"/>
      <c r="H18" s="52"/>
      <c r="I18" s="161" t="s">
        <v>2</v>
      </c>
      <c r="J18" s="91" t="s">
        <v>9</v>
      </c>
      <c r="K18" s="92"/>
      <c r="L18" s="75">
        <f>Humain!D4</f>
        <v>80</v>
      </c>
      <c r="M18" s="98">
        <f>SUM(L18:L19)</f>
        <v>160</v>
      </c>
      <c r="N18" s="52"/>
      <c r="O18" s="52"/>
      <c r="P18" s="52"/>
      <c r="Q18" s="52"/>
      <c r="R18" s="52"/>
      <c r="S18" s="52"/>
      <c r="T18" s="52"/>
      <c r="U18" s="52"/>
      <c r="V18" s="52"/>
    </row>
    <row r="19" spans="1:22" x14ac:dyDescent="0.25">
      <c r="A19" s="162"/>
      <c r="B19" s="197"/>
      <c r="C19" s="190"/>
      <c r="D19" s="198"/>
      <c r="E19" s="199"/>
      <c r="F19" s="180"/>
      <c r="G19" s="162"/>
      <c r="H19" s="52"/>
      <c r="I19" s="161"/>
      <c r="J19" s="87" t="s">
        <v>150</v>
      </c>
      <c r="K19" s="88"/>
      <c r="L19" s="76">
        <f>Humain!D5</f>
        <v>80</v>
      </c>
      <c r="M19" s="99"/>
      <c r="N19" s="52"/>
      <c r="O19" s="52"/>
      <c r="P19" s="52"/>
      <c r="Q19" s="52"/>
      <c r="R19" s="52"/>
      <c r="S19" s="52"/>
      <c r="T19" s="52"/>
      <c r="U19" s="52"/>
      <c r="V19" s="52"/>
    </row>
    <row r="20" spans="1:22" x14ac:dyDescent="0.25">
      <c r="A20" s="162"/>
      <c r="B20" s="200" t="s">
        <v>4</v>
      </c>
      <c r="C20" s="190" t="s">
        <v>20</v>
      </c>
      <c r="D20" s="198"/>
      <c r="E20" s="179">
        <f>Énergie!E4</f>
        <v>250</v>
      </c>
      <c r="F20" s="180">
        <f>SUM(E20:E21)</f>
        <v>360</v>
      </c>
      <c r="G20" s="162"/>
      <c r="H20" s="52"/>
      <c r="I20" s="94" t="s">
        <v>4</v>
      </c>
      <c r="J20" s="87" t="s">
        <v>20</v>
      </c>
      <c r="K20" s="88"/>
      <c r="L20" s="76">
        <f>Énergie!E4</f>
        <v>250</v>
      </c>
      <c r="M20" s="99">
        <f>SUM(L20:L21)</f>
        <v>360</v>
      </c>
      <c r="N20" s="52"/>
      <c r="O20" s="52"/>
      <c r="P20" s="52"/>
      <c r="Q20" s="52"/>
      <c r="R20" s="52"/>
      <c r="S20" s="52"/>
      <c r="T20" s="52"/>
      <c r="U20" s="52"/>
      <c r="V20" s="52"/>
    </row>
    <row r="21" spans="1:22" x14ac:dyDescent="0.25">
      <c r="A21" s="162"/>
      <c r="B21" s="200"/>
      <c r="C21" s="190" t="s">
        <v>19</v>
      </c>
      <c r="D21" s="198"/>
      <c r="E21" s="179">
        <f>Énergie!F5</f>
        <v>110</v>
      </c>
      <c r="F21" s="180"/>
      <c r="G21" s="162"/>
      <c r="H21" s="52"/>
      <c r="I21" s="94"/>
      <c r="J21" s="87" t="s">
        <v>19</v>
      </c>
      <c r="K21" s="88"/>
      <c r="L21" s="76">
        <f>Énergie!F5</f>
        <v>110</v>
      </c>
      <c r="M21" s="99"/>
      <c r="N21" s="52"/>
      <c r="O21" s="52"/>
      <c r="P21" s="52"/>
      <c r="Q21" s="52"/>
      <c r="R21" s="52"/>
      <c r="S21" s="52"/>
      <c r="T21" s="52"/>
      <c r="U21" s="52"/>
      <c r="V21" s="52"/>
    </row>
    <row r="22" spans="1:22" x14ac:dyDescent="0.25">
      <c r="A22" s="162"/>
      <c r="B22" s="211" t="s">
        <v>3</v>
      </c>
      <c r="C22" s="187" t="s">
        <v>15</v>
      </c>
      <c r="D22" s="195"/>
      <c r="E22" s="174">
        <f>Emport!E4</f>
        <v>100</v>
      </c>
      <c r="F22" s="212">
        <f>E22</f>
        <v>100</v>
      </c>
      <c r="G22" s="162"/>
      <c r="H22" s="52"/>
      <c r="I22" s="68" t="s">
        <v>151</v>
      </c>
      <c r="J22" s="83" t="s">
        <v>152</v>
      </c>
      <c r="K22" s="84"/>
      <c r="L22" s="75">
        <f>20*3+1+5+5</f>
        <v>71</v>
      </c>
      <c r="M22" s="64">
        <f>SUM(L22:L22)</f>
        <v>71</v>
      </c>
      <c r="N22" s="52"/>
      <c r="O22" s="52"/>
      <c r="P22" s="52"/>
      <c r="Q22" s="52"/>
      <c r="R22" s="52"/>
      <c r="S22" s="52"/>
      <c r="T22" s="52"/>
      <c r="U22" s="52"/>
      <c r="V22" s="52"/>
    </row>
    <row r="23" spans="1:22" x14ac:dyDescent="0.25">
      <c r="A23" s="162"/>
      <c r="B23" s="211"/>
      <c r="C23" s="213"/>
      <c r="D23" s="214"/>
      <c r="E23" s="174"/>
      <c r="F23" s="212"/>
      <c r="G23" s="162"/>
      <c r="H23" s="52"/>
      <c r="I23" s="68" t="s">
        <v>153</v>
      </c>
      <c r="J23" s="66" t="s">
        <v>154</v>
      </c>
      <c r="K23" s="67"/>
      <c r="L23" s="75">
        <v>30</v>
      </c>
      <c r="M23" s="64">
        <v>30</v>
      </c>
      <c r="N23" s="52"/>
      <c r="O23" s="52"/>
      <c r="P23" s="52"/>
      <c r="Q23" s="52"/>
      <c r="R23" s="52"/>
      <c r="S23" s="52"/>
      <c r="T23" s="52"/>
      <c r="U23" s="52"/>
      <c r="V23" s="52"/>
    </row>
    <row r="24" spans="1:22" x14ac:dyDescent="0.25">
      <c r="A24" s="162"/>
      <c r="B24" s="201" t="s">
        <v>5</v>
      </c>
      <c r="C24" s="187" t="s">
        <v>22</v>
      </c>
      <c r="D24" s="195"/>
      <c r="E24" s="174">
        <f>Sécurité!F4</f>
        <v>10</v>
      </c>
      <c r="F24" s="175">
        <f>SUM(E24:E25)</f>
        <v>16</v>
      </c>
      <c r="G24" s="162"/>
      <c r="H24" s="52"/>
      <c r="I24" s="113" t="s">
        <v>5</v>
      </c>
      <c r="J24" s="83" t="s">
        <v>22</v>
      </c>
      <c r="K24" s="84"/>
      <c r="L24" s="75">
        <f>Sécurité!F4</f>
        <v>10</v>
      </c>
      <c r="M24" s="98">
        <f>SUM(L24:L25)</f>
        <v>16</v>
      </c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15.75" thickBot="1" x14ac:dyDescent="0.3">
      <c r="A25" s="162"/>
      <c r="B25" s="202"/>
      <c r="C25" s="203" t="s">
        <v>1</v>
      </c>
      <c r="D25" s="204"/>
      <c r="E25" s="205">
        <f>Sécurité!F7</f>
        <v>6</v>
      </c>
      <c r="F25" s="206"/>
      <c r="G25" s="162"/>
      <c r="H25" s="52"/>
      <c r="I25" s="114"/>
      <c r="J25" s="85" t="s">
        <v>1</v>
      </c>
      <c r="K25" s="86"/>
      <c r="L25" s="78">
        <f>Sécurité!F7</f>
        <v>6</v>
      </c>
      <c r="M25" s="11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15.75" thickBot="1" x14ac:dyDescent="0.3">
      <c r="A26" s="162"/>
      <c r="B26" s="207"/>
      <c r="C26" s="207"/>
      <c r="D26" s="207"/>
      <c r="E26" s="208" t="s">
        <v>38</v>
      </c>
      <c r="F26" s="209">
        <f>SUM(F4:F25)</f>
        <v>1236.5999999999999</v>
      </c>
      <c r="G26" s="162"/>
      <c r="H26" s="52"/>
      <c r="I26" s="53"/>
      <c r="J26" s="53"/>
      <c r="K26" s="53"/>
      <c r="L26" s="42" t="s">
        <v>38</v>
      </c>
      <c r="M26" s="40">
        <f>SUM(M4:M25)</f>
        <v>1317.6</v>
      </c>
      <c r="N26" s="52"/>
      <c r="O26" s="52"/>
      <c r="P26" s="52"/>
      <c r="Q26" s="52"/>
      <c r="R26" s="52"/>
      <c r="S26" s="52"/>
      <c r="T26" s="52"/>
      <c r="U26" s="52"/>
      <c r="V26" s="52"/>
    </row>
    <row r="27" spans="1:22" x14ac:dyDescent="0.25">
      <c r="A27" s="162"/>
      <c r="B27" s="162"/>
      <c r="C27" s="162"/>
      <c r="D27" s="162"/>
      <c r="E27" s="162"/>
      <c r="F27" s="162"/>
      <c r="G27" s="16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x14ac:dyDescent="0.25">
      <c r="A28" s="162"/>
      <c r="B28" s="162"/>
      <c r="C28" s="162"/>
      <c r="D28" s="162"/>
      <c r="E28" s="162"/>
      <c r="F28" s="162"/>
      <c r="G28" s="16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x14ac:dyDescent="0.25">
      <c r="A29" s="162"/>
      <c r="B29" s="210" t="s">
        <v>149</v>
      </c>
      <c r="C29" s="210"/>
      <c r="D29" s="210"/>
      <c r="E29" s="210"/>
      <c r="F29" s="210"/>
      <c r="G29" s="162"/>
      <c r="H29" s="52"/>
      <c r="I29" s="277" t="s">
        <v>155</v>
      </c>
      <c r="J29" s="277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x14ac:dyDescent="0.25">
      <c r="A30" s="162"/>
      <c r="B30" s="162"/>
      <c r="C30" s="162"/>
      <c r="D30" s="162"/>
      <c r="E30" s="162"/>
      <c r="F30" s="162"/>
      <c r="G30" s="16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1:2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2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2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</sheetData>
  <mergeCells count="69">
    <mergeCell ref="M24:M25"/>
    <mergeCell ref="C22:D22"/>
    <mergeCell ref="I24:I25"/>
    <mergeCell ref="J24:K24"/>
    <mergeCell ref="J25:K25"/>
    <mergeCell ref="F24:F25"/>
    <mergeCell ref="M4:M8"/>
    <mergeCell ref="M9:M13"/>
    <mergeCell ref="M14:M17"/>
    <mergeCell ref="M18:M19"/>
    <mergeCell ref="M20:M21"/>
    <mergeCell ref="J11:K11"/>
    <mergeCell ref="J12:K12"/>
    <mergeCell ref="J13:K13"/>
    <mergeCell ref="J3:K3"/>
    <mergeCell ref="B29:F29"/>
    <mergeCell ref="C18:D19"/>
    <mergeCell ref="J18:K18"/>
    <mergeCell ref="J19:K19"/>
    <mergeCell ref="J20:K20"/>
    <mergeCell ref="J21:K21"/>
    <mergeCell ref="J22:K22"/>
    <mergeCell ref="F20:F21"/>
    <mergeCell ref="B2:F2"/>
    <mergeCell ref="I2:M2"/>
    <mergeCell ref="F4:F8"/>
    <mergeCell ref="F9:F13"/>
    <mergeCell ref="F14:F17"/>
    <mergeCell ref="I14:I17"/>
    <mergeCell ref="J14:K14"/>
    <mergeCell ref="J15:K15"/>
    <mergeCell ref="J16:K16"/>
    <mergeCell ref="J17:K17"/>
    <mergeCell ref="I9:I13"/>
    <mergeCell ref="J9:J10"/>
    <mergeCell ref="J4:K4"/>
    <mergeCell ref="J5:K5"/>
    <mergeCell ref="J6:K6"/>
    <mergeCell ref="J7:K7"/>
    <mergeCell ref="J8:K8"/>
    <mergeCell ref="B14:B17"/>
    <mergeCell ref="B18:B19"/>
    <mergeCell ref="B20:B21"/>
    <mergeCell ref="I4:I8"/>
    <mergeCell ref="I20:I21"/>
    <mergeCell ref="E18:E19"/>
    <mergeCell ref="F18:F19"/>
    <mergeCell ref="I18:I19"/>
    <mergeCell ref="B4:B8"/>
    <mergeCell ref="C17:D17"/>
    <mergeCell ref="C9:C10"/>
    <mergeCell ref="C8:D8"/>
    <mergeCell ref="C3:D3"/>
    <mergeCell ref="C4:D4"/>
    <mergeCell ref="C5:D5"/>
    <mergeCell ref="C6:D6"/>
    <mergeCell ref="C7:D7"/>
    <mergeCell ref="B24:B25"/>
    <mergeCell ref="C24:D24"/>
    <mergeCell ref="C25:D25"/>
    <mergeCell ref="C20:D20"/>
    <mergeCell ref="C21:D21"/>
    <mergeCell ref="C16:D16"/>
    <mergeCell ref="B9:B13"/>
    <mergeCell ref="C11:D11"/>
    <mergeCell ref="C12:D12"/>
    <mergeCell ref="C13:D13"/>
    <mergeCell ref="C14:D14"/>
    <mergeCell ref="C15:D15"/>
  </mergeCells>
  <pageMargins left="0.7" right="0.7" top="0.75" bottom="0.75" header="0.3" footer="0.3"/>
  <pageSetup paperSize="9" orientation="portrait" r:id="rId1"/>
  <ignoredErrors>
    <ignoredError sqref="F2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B1:E6"/>
  <sheetViews>
    <sheetView workbookViewId="0"/>
  </sheetViews>
  <sheetFormatPr defaultColWidth="11.42578125" defaultRowHeight="15" x14ac:dyDescent="0.25"/>
  <cols>
    <col min="2" max="2" width="25.7109375" customWidth="1"/>
    <col min="3" max="3" width="42.7109375" customWidth="1"/>
    <col min="4" max="5" width="20.7109375" customWidth="1"/>
  </cols>
  <sheetData>
    <row r="1" spans="2:5" ht="15.75" thickBot="1" x14ac:dyDescent="0.3"/>
    <row r="2" spans="2:5" ht="15.75" thickBot="1" x14ac:dyDescent="0.3">
      <c r="B2" s="158" t="s">
        <v>37</v>
      </c>
      <c r="C2" s="159"/>
      <c r="D2" s="159"/>
      <c r="E2" s="160"/>
    </row>
    <row r="3" spans="2:5" x14ac:dyDescent="0.25">
      <c r="B3" s="35" t="s">
        <v>42</v>
      </c>
      <c r="C3" s="36" t="s">
        <v>43</v>
      </c>
      <c r="D3" s="37" t="s">
        <v>34</v>
      </c>
      <c r="E3" s="43" t="s">
        <v>45</v>
      </c>
    </row>
    <row r="4" spans="2:5" x14ac:dyDescent="0.25">
      <c r="B4" s="28" t="s">
        <v>24</v>
      </c>
      <c r="C4" s="7" t="s">
        <v>57</v>
      </c>
      <c r="D4" s="6">
        <v>50</v>
      </c>
      <c r="E4" s="29">
        <v>1000</v>
      </c>
    </row>
    <row r="5" spans="2:5" x14ac:dyDescent="0.25">
      <c r="B5" s="28" t="s">
        <v>25</v>
      </c>
      <c r="C5" s="7"/>
      <c r="D5" s="6">
        <v>10</v>
      </c>
      <c r="E5" s="29">
        <v>500</v>
      </c>
    </row>
    <row r="6" spans="2:5" ht="15.75" thickBot="1" x14ac:dyDescent="0.3">
      <c r="B6" s="30" t="s">
        <v>26</v>
      </c>
      <c r="C6" s="31"/>
      <c r="D6" s="32">
        <v>150</v>
      </c>
      <c r="E6" s="33">
        <v>12000</v>
      </c>
    </row>
  </sheetData>
  <mergeCells count="1">
    <mergeCell ref="B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workbookViewId="0"/>
  </sheetViews>
  <sheetFormatPr defaultColWidth="11.42578125" defaultRowHeight="15" x14ac:dyDescent="0.25"/>
  <sheetData>
    <row r="1" spans="1:26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x14ac:dyDescent="0.25">
      <c r="A2" s="52"/>
      <c r="B2" s="54" t="s">
        <v>82</v>
      </c>
      <c r="C2" s="55"/>
      <c r="D2" s="55"/>
      <c r="E2" s="55"/>
      <c r="F2" s="55"/>
      <c r="G2" s="55"/>
      <c r="H2" s="55"/>
      <c r="I2" s="55"/>
      <c r="J2" s="55"/>
      <c r="K2" s="55"/>
      <c r="L2" s="61" t="s">
        <v>83</v>
      </c>
      <c r="M2" s="55"/>
      <c r="N2" s="55"/>
      <c r="O2" s="55"/>
      <c r="P2" s="55"/>
      <c r="Q2" s="55"/>
      <c r="R2" s="55"/>
      <c r="S2" s="55"/>
      <c r="T2" s="55"/>
      <c r="U2" s="56"/>
      <c r="V2" s="52"/>
      <c r="W2" s="52"/>
      <c r="X2" s="52"/>
      <c r="Y2" s="52"/>
      <c r="Z2" s="52"/>
    </row>
    <row r="3" spans="1:26" x14ac:dyDescent="0.25">
      <c r="A3" s="52"/>
      <c r="B3" s="15" t="s">
        <v>84</v>
      </c>
      <c r="C3" s="16"/>
      <c r="D3" s="16"/>
      <c r="E3" s="16"/>
      <c r="F3" s="16"/>
      <c r="G3" s="16"/>
      <c r="H3" s="16"/>
      <c r="I3" s="16"/>
      <c r="J3" s="16"/>
      <c r="K3" s="16"/>
      <c r="L3" s="15"/>
      <c r="M3" s="16"/>
      <c r="N3" s="16"/>
      <c r="O3" s="16"/>
      <c r="P3" s="16"/>
      <c r="Q3" s="16"/>
      <c r="R3" s="16"/>
      <c r="S3" s="16"/>
      <c r="T3" s="16"/>
      <c r="U3" s="57"/>
      <c r="V3" s="52"/>
      <c r="W3" s="52"/>
      <c r="X3" s="52"/>
      <c r="Y3" s="52"/>
      <c r="Z3" s="52"/>
    </row>
    <row r="4" spans="1:26" x14ac:dyDescent="0.25">
      <c r="A4" s="52"/>
      <c r="B4" s="15" t="s">
        <v>85</v>
      </c>
      <c r="C4" s="16"/>
      <c r="D4" s="16"/>
      <c r="E4" s="16"/>
      <c r="F4" s="16"/>
      <c r="G4" s="16"/>
      <c r="H4" s="16"/>
      <c r="I4" s="16"/>
      <c r="J4" s="16"/>
      <c r="K4" s="16"/>
      <c r="L4" s="15"/>
      <c r="M4" s="16"/>
      <c r="N4" s="16"/>
      <c r="O4" s="16"/>
      <c r="P4" s="16"/>
      <c r="Q4" s="16"/>
      <c r="R4" s="16"/>
      <c r="S4" s="16"/>
      <c r="T4" s="16"/>
      <c r="U4" s="57"/>
      <c r="V4" s="52"/>
      <c r="W4" s="52"/>
      <c r="X4" s="52"/>
      <c r="Y4" s="52"/>
      <c r="Z4" s="52"/>
    </row>
    <row r="5" spans="1:26" x14ac:dyDescent="0.25">
      <c r="A5" s="52"/>
      <c r="B5" s="15" t="s">
        <v>86</v>
      </c>
      <c r="C5" s="16"/>
      <c r="D5" s="16"/>
      <c r="E5" s="16"/>
      <c r="F5" s="16"/>
      <c r="G5" s="16"/>
      <c r="H5" s="16"/>
      <c r="I5" s="16"/>
      <c r="J5" s="16"/>
      <c r="K5" s="16"/>
      <c r="L5" s="15"/>
      <c r="M5" s="16"/>
      <c r="N5" s="16"/>
      <c r="O5" s="16"/>
      <c r="P5" s="16"/>
      <c r="Q5" s="16"/>
      <c r="R5" s="16"/>
      <c r="S5" s="16"/>
      <c r="T5" s="16"/>
      <c r="U5" s="57"/>
      <c r="V5" s="52"/>
      <c r="W5" s="52"/>
      <c r="X5" s="52"/>
      <c r="Y5" s="52"/>
      <c r="Z5" s="52"/>
    </row>
    <row r="6" spans="1:26" x14ac:dyDescent="0.25">
      <c r="A6" s="52"/>
      <c r="B6" s="15" t="s">
        <v>87</v>
      </c>
      <c r="C6" s="16"/>
      <c r="D6" s="16"/>
      <c r="E6" s="16"/>
      <c r="F6" s="16"/>
      <c r="G6" s="16"/>
      <c r="H6" s="16"/>
      <c r="I6" s="16"/>
      <c r="J6" s="16"/>
      <c r="K6" s="16"/>
      <c r="L6" s="15"/>
      <c r="M6" s="16"/>
      <c r="N6" s="16"/>
      <c r="O6" s="16"/>
      <c r="P6" s="16"/>
      <c r="Q6" s="16"/>
      <c r="R6" s="16"/>
      <c r="S6" s="16"/>
      <c r="T6" s="16"/>
      <c r="U6" s="57"/>
      <c r="V6" s="52"/>
      <c r="W6" s="52"/>
      <c r="X6" s="52"/>
      <c r="Y6" s="52"/>
      <c r="Z6" s="52"/>
    </row>
    <row r="7" spans="1:26" x14ac:dyDescent="0.25">
      <c r="A7" s="52"/>
      <c r="B7" s="15" t="s">
        <v>88</v>
      </c>
      <c r="C7" s="16"/>
      <c r="D7" s="16"/>
      <c r="E7" s="16"/>
      <c r="F7" s="16"/>
      <c r="G7" s="16"/>
      <c r="H7" s="16"/>
      <c r="I7" s="16"/>
      <c r="J7" s="16"/>
      <c r="K7" s="16"/>
      <c r="L7" s="15"/>
      <c r="M7" s="16"/>
      <c r="N7" s="16"/>
      <c r="O7" s="16"/>
      <c r="P7" s="16"/>
      <c r="Q7" s="16"/>
      <c r="R7" s="16"/>
      <c r="S7" s="16"/>
      <c r="T7" s="16"/>
      <c r="U7" s="57"/>
      <c r="V7" s="52"/>
      <c r="W7" s="52"/>
      <c r="X7" s="52"/>
      <c r="Y7" s="52"/>
      <c r="Z7" s="52"/>
    </row>
    <row r="8" spans="1:26" x14ac:dyDescent="0.25">
      <c r="A8" s="52"/>
      <c r="B8" s="15" t="s">
        <v>89</v>
      </c>
      <c r="C8" s="16"/>
      <c r="D8" s="16"/>
      <c r="E8" s="16"/>
      <c r="F8" s="16"/>
      <c r="G8" s="16"/>
      <c r="H8" s="16"/>
      <c r="I8" s="16"/>
      <c r="J8" s="16"/>
      <c r="K8" s="16"/>
      <c r="L8" s="15"/>
      <c r="M8" s="16"/>
      <c r="N8" s="16"/>
      <c r="O8" s="16"/>
      <c r="P8" s="16"/>
      <c r="Q8" s="16"/>
      <c r="R8" s="16"/>
      <c r="S8" s="16"/>
      <c r="T8" s="16"/>
      <c r="U8" s="57"/>
      <c r="V8" s="52"/>
      <c r="W8" s="52"/>
      <c r="X8" s="52"/>
      <c r="Y8" s="52"/>
      <c r="Z8" s="52"/>
    </row>
    <row r="9" spans="1:26" x14ac:dyDescent="0.25">
      <c r="A9" s="52"/>
      <c r="B9" s="15" t="s">
        <v>90</v>
      </c>
      <c r="C9" s="16"/>
      <c r="D9" s="16"/>
      <c r="E9" s="16"/>
      <c r="F9" s="16"/>
      <c r="G9" s="16"/>
      <c r="H9" s="16"/>
      <c r="I9" s="16"/>
      <c r="J9" s="16"/>
      <c r="K9" s="16"/>
      <c r="L9" s="15"/>
      <c r="M9" s="16"/>
      <c r="N9" s="16"/>
      <c r="O9" s="16"/>
      <c r="P9" s="16"/>
      <c r="Q9" s="16"/>
      <c r="R9" s="16"/>
      <c r="S9" s="16"/>
      <c r="T9" s="16"/>
      <c r="U9" s="57"/>
      <c r="V9" s="52"/>
      <c r="W9" s="52"/>
      <c r="X9" s="52"/>
      <c r="Y9" s="52"/>
      <c r="Z9" s="52"/>
    </row>
    <row r="10" spans="1:26" x14ac:dyDescent="0.25">
      <c r="A10" s="52"/>
      <c r="B10" s="15" t="s">
        <v>91</v>
      </c>
      <c r="C10" s="16"/>
      <c r="D10" s="16"/>
      <c r="E10" s="16"/>
      <c r="F10" s="16"/>
      <c r="G10" s="16"/>
      <c r="H10" s="16"/>
      <c r="I10" s="16"/>
      <c r="J10" s="16"/>
      <c r="K10" s="16"/>
      <c r="L10" s="15"/>
      <c r="M10" s="16"/>
      <c r="N10" s="16"/>
      <c r="O10" s="16"/>
      <c r="P10" s="16"/>
      <c r="Q10" s="16"/>
      <c r="R10" s="16"/>
      <c r="S10" s="16"/>
      <c r="T10" s="16"/>
      <c r="U10" s="57"/>
      <c r="V10" s="52"/>
      <c r="W10" s="52"/>
      <c r="X10" s="52"/>
      <c r="Y10" s="52"/>
      <c r="Z10" s="52"/>
    </row>
    <row r="11" spans="1:26" x14ac:dyDescent="0.25">
      <c r="A11" s="52"/>
      <c r="B11" s="15" t="s">
        <v>92</v>
      </c>
      <c r="C11" s="16"/>
      <c r="D11" s="16"/>
      <c r="E11" s="16"/>
      <c r="F11" s="16"/>
      <c r="G11" s="16"/>
      <c r="H11" s="16"/>
      <c r="I11" s="16"/>
      <c r="J11" s="16"/>
      <c r="K11" s="16"/>
      <c r="L11" s="15"/>
      <c r="M11" s="16"/>
      <c r="N11" s="16"/>
      <c r="O11" s="16"/>
      <c r="P11" s="16"/>
      <c r="Q11" s="16"/>
      <c r="R11" s="16"/>
      <c r="S11" s="16"/>
      <c r="T11" s="16"/>
      <c r="U11" s="57"/>
      <c r="V11" s="52"/>
      <c r="W11" s="52"/>
      <c r="X11" s="52"/>
      <c r="Y11" s="52"/>
      <c r="Z11" s="52"/>
    </row>
    <row r="12" spans="1:26" x14ac:dyDescent="0.25">
      <c r="A12" s="52"/>
      <c r="B12" s="15" t="s">
        <v>93</v>
      </c>
      <c r="C12" s="16"/>
      <c r="D12" s="16"/>
      <c r="E12" s="16"/>
      <c r="F12" s="16"/>
      <c r="G12" s="16"/>
      <c r="H12" s="16"/>
      <c r="I12" s="16"/>
      <c r="J12" s="16"/>
      <c r="K12" s="16"/>
      <c r="L12" s="15"/>
      <c r="M12" s="16"/>
      <c r="N12" s="16"/>
      <c r="O12" s="16"/>
      <c r="P12" s="16"/>
      <c r="Q12" s="16"/>
      <c r="R12" s="16"/>
      <c r="S12" s="16"/>
      <c r="T12" s="16"/>
      <c r="U12" s="57"/>
      <c r="V12" s="52"/>
      <c r="W12" s="52"/>
      <c r="X12" s="52"/>
      <c r="Y12" s="52"/>
      <c r="Z12" s="52"/>
    </row>
    <row r="13" spans="1:26" x14ac:dyDescent="0.25">
      <c r="A13" s="52"/>
      <c r="B13" s="15" t="s">
        <v>94</v>
      </c>
      <c r="C13" s="16"/>
      <c r="D13" s="16"/>
      <c r="E13" s="16"/>
      <c r="F13" s="16"/>
      <c r="G13" s="16"/>
      <c r="H13" s="16"/>
      <c r="I13" s="16"/>
      <c r="J13" s="16"/>
      <c r="K13" s="16"/>
      <c r="L13" s="15"/>
      <c r="M13" s="16"/>
      <c r="N13" s="16"/>
      <c r="O13" s="16"/>
      <c r="P13" s="16"/>
      <c r="Q13" s="16"/>
      <c r="R13" s="16"/>
      <c r="S13" s="16"/>
      <c r="T13" s="16"/>
      <c r="U13" s="57"/>
      <c r="V13" s="52"/>
      <c r="W13" s="52"/>
      <c r="X13" s="52"/>
      <c r="Y13" s="52"/>
      <c r="Z13" s="52"/>
    </row>
    <row r="14" spans="1:26" x14ac:dyDescent="0.25">
      <c r="A14" s="52"/>
      <c r="B14" s="15" t="s">
        <v>95</v>
      </c>
      <c r="C14" s="16"/>
      <c r="D14" s="16"/>
      <c r="E14" s="16"/>
      <c r="F14" s="16"/>
      <c r="G14" s="16"/>
      <c r="H14" s="16"/>
      <c r="I14" s="16"/>
      <c r="J14" s="16"/>
      <c r="K14" s="16"/>
      <c r="L14" s="15"/>
      <c r="M14" s="16"/>
      <c r="N14" s="16"/>
      <c r="O14" s="16"/>
      <c r="P14" s="16"/>
      <c r="Q14" s="16"/>
      <c r="R14" s="16"/>
      <c r="S14" s="16"/>
      <c r="T14" s="16"/>
      <c r="U14" s="57"/>
      <c r="V14" s="52"/>
      <c r="W14" s="52"/>
      <c r="X14" s="52"/>
      <c r="Y14" s="52"/>
      <c r="Z14" s="52"/>
    </row>
    <row r="15" spans="1:26" x14ac:dyDescent="0.25">
      <c r="A15" s="52"/>
      <c r="B15" s="15" t="s">
        <v>96</v>
      </c>
      <c r="C15" s="16"/>
      <c r="D15" s="16"/>
      <c r="E15" s="16"/>
      <c r="F15" s="16"/>
      <c r="G15" s="16"/>
      <c r="H15" s="16"/>
      <c r="I15" s="16"/>
      <c r="J15" s="16"/>
      <c r="K15" s="16"/>
      <c r="L15" s="15"/>
      <c r="M15" s="16"/>
      <c r="N15" s="16"/>
      <c r="O15" s="16"/>
      <c r="P15" s="16"/>
      <c r="Q15" s="16"/>
      <c r="R15" s="16"/>
      <c r="S15" s="16"/>
      <c r="T15" s="16"/>
      <c r="U15" s="57"/>
      <c r="V15" s="52"/>
      <c r="W15" s="52"/>
      <c r="X15" s="52"/>
      <c r="Y15" s="52"/>
      <c r="Z15" s="52"/>
    </row>
    <row r="16" spans="1:26" x14ac:dyDescent="0.25">
      <c r="A16" s="52"/>
      <c r="B16" s="15" t="s">
        <v>97</v>
      </c>
      <c r="C16" s="16"/>
      <c r="D16" s="16"/>
      <c r="E16" s="16"/>
      <c r="F16" s="16"/>
      <c r="G16" s="16"/>
      <c r="H16" s="16"/>
      <c r="I16" s="16"/>
      <c r="J16" s="16"/>
      <c r="K16" s="16"/>
      <c r="L16" s="15"/>
      <c r="M16" s="16"/>
      <c r="N16" s="16"/>
      <c r="O16" s="16"/>
      <c r="P16" s="16"/>
      <c r="Q16" s="16"/>
      <c r="R16" s="16"/>
      <c r="S16" s="16"/>
      <c r="T16" s="16"/>
      <c r="U16" s="57"/>
      <c r="V16" s="52"/>
      <c r="W16" s="52"/>
      <c r="X16" s="52"/>
      <c r="Y16" s="52"/>
      <c r="Z16" s="52"/>
    </row>
    <row r="17" spans="1:26" x14ac:dyDescent="0.25">
      <c r="A17" s="52"/>
      <c r="B17" s="15">
        <v>14</v>
      </c>
      <c r="C17" s="16"/>
      <c r="D17" s="16"/>
      <c r="E17" s="16"/>
      <c r="F17" s="16"/>
      <c r="G17" s="16"/>
      <c r="H17" s="16"/>
      <c r="I17" s="16"/>
      <c r="J17" s="16"/>
      <c r="K17" s="16"/>
      <c r="L17" s="15"/>
      <c r="M17" s="16"/>
      <c r="N17" s="16"/>
      <c r="O17" s="16"/>
      <c r="P17" s="16"/>
      <c r="Q17" s="16"/>
      <c r="R17" s="16"/>
      <c r="S17" s="16"/>
      <c r="T17" s="16"/>
      <c r="U17" s="57"/>
      <c r="V17" s="52"/>
      <c r="W17" s="52"/>
      <c r="X17" s="52"/>
      <c r="Y17" s="52"/>
      <c r="Z17" s="52"/>
    </row>
    <row r="18" spans="1:26" x14ac:dyDescent="0.25">
      <c r="A18" s="52"/>
      <c r="B18" s="15" t="s">
        <v>98</v>
      </c>
      <c r="C18" s="16"/>
      <c r="D18" s="16"/>
      <c r="E18" s="16"/>
      <c r="F18" s="16"/>
      <c r="G18" s="16"/>
      <c r="H18" s="16"/>
      <c r="I18" s="16"/>
      <c r="J18" s="16"/>
      <c r="K18" s="16"/>
      <c r="L18" s="15"/>
      <c r="M18" s="16"/>
      <c r="N18" s="16"/>
      <c r="O18" s="16"/>
      <c r="P18" s="16"/>
      <c r="Q18" s="16"/>
      <c r="R18" s="16"/>
      <c r="S18" s="16"/>
      <c r="T18" s="16"/>
      <c r="U18" s="57"/>
      <c r="V18" s="52"/>
      <c r="W18" s="52"/>
      <c r="X18" s="52"/>
      <c r="Y18" s="52"/>
      <c r="Z18" s="52"/>
    </row>
    <row r="19" spans="1:26" x14ac:dyDescent="0.25">
      <c r="A19" s="52"/>
      <c r="B19" s="15" t="s">
        <v>99</v>
      </c>
      <c r="C19" s="16"/>
      <c r="D19" s="16"/>
      <c r="E19" s="16"/>
      <c r="F19" s="16"/>
      <c r="G19" s="16"/>
      <c r="H19" s="16"/>
      <c r="I19" s="16"/>
      <c r="J19" s="16"/>
      <c r="K19" s="16"/>
      <c r="L19" s="15"/>
      <c r="M19" s="16"/>
      <c r="N19" s="16"/>
      <c r="O19" s="16"/>
      <c r="P19" s="16"/>
      <c r="Q19" s="16"/>
      <c r="R19" s="16"/>
      <c r="S19" s="16"/>
      <c r="T19" s="16"/>
      <c r="U19" s="57"/>
      <c r="V19" s="52"/>
      <c r="W19" s="52"/>
      <c r="X19" s="52"/>
      <c r="Y19" s="52"/>
      <c r="Z19" s="52"/>
    </row>
    <row r="20" spans="1:26" x14ac:dyDescent="0.25">
      <c r="A20" s="52"/>
      <c r="B20" s="15" t="s">
        <v>100</v>
      </c>
      <c r="C20" s="16"/>
      <c r="D20" s="16"/>
      <c r="E20" s="16"/>
      <c r="F20" s="16"/>
      <c r="G20" s="16"/>
      <c r="H20" s="16"/>
      <c r="I20" s="16"/>
      <c r="J20" s="16"/>
      <c r="K20" s="16"/>
      <c r="L20" s="15"/>
      <c r="M20" s="16"/>
      <c r="N20" s="16"/>
      <c r="O20" s="16"/>
      <c r="P20" s="16"/>
      <c r="Q20" s="16"/>
      <c r="R20" s="16"/>
      <c r="S20" s="16"/>
      <c r="T20" s="16"/>
      <c r="U20" s="57"/>
      <c r="V20" s="52"/>
      <c r="W20" s="52"/>
      <c r="X20" s="52"/>
      <c r="Y20" s="52"/>
      <c r="Z20" s="52"/>
    </row>
    <row r="21" spans="1:26" x14ac:dyDescent="0.25">
      <c r="A21" s="52"/>
      <c r="B21" s="15" t="s">
        <v>101</v>
      </c>
      <c r="C21" s="16"/>
      <c r="D21" s="16"/>
      <c r="E21" s="16"/>
      <c r="F21" s="16"/>
      <c r="G21" s="16"/>
      <c r="H21" s="16"/>
      <c r="I21" s="16"/>
      <c r="J21" s="16"/>
      <c r="K21" s="16"/>
      <c r="L21" s="15"/>
      <c r="M21" s="16"/>
      <c r="N21" s="16"/>
      <c r="O21" s="16"/>
      <c r="P21" s="16"/>
      <c r="Q21" s="16"/>
      <c r="R21" s="16"/>
      <c r="S21" s="16"/>
      <c r="T21" s="16"/>
      <c r="U21" s="57"/>
      <c r="V21" s="52"/>
      <c r="W21" s="52"/>
      <c r="X21" s="52"/>
      <c r="Y21" s="52"/>
      <c r="Z21" s="52"/>
    </row>
    <row r="22" spans="1:26" x14ac:dyDescent="0.25">
      <c r="A22" s="52"/>
      <c r="B22" s="15" t="s">
        <v>102</v>
      </c>
      <c r="C22" s="16"/>
      <c r="D22" s="16"/>
      <c r="E22" s="16"/>
      <c r="F22" s="16"/>
      <c r="G22" s="16"/>
      <c r="H22" s="16"/>
      <c r="I22" s="16"/>
      <c r="J22" s="16"/>
      <c r="K22" s="16"/>
      <c r="L22" s="15"/>
      <c r="M22" s="16"/>
      <c r="N22" s="16"/>
      <c r="O22" s="16"/>
      <c r="P22" s="16"/>
      <c r="Q22" s="16"/>
      <c r="R22" s="16"/>
      <c r="S22" s="16"/>
      <c r="T22" s="16"/>
      <c r="U22" s="57"/>
      <c r="V22" s="52"/>
      <c r="W22" s="52"/>
      <c r="X22" s="52"/>
      <c r="Y22" s="52"/>
      <c r="Z22" s="52"/>
    </row>
    <row r="23" spans="1:26" x14ac:dyDescent="0.25">
      <c r="A23" s="52"/>
      <c r="B23" s="15" t="s">
        <v>103</v>
      </c>
      <c r="C23" s="16"/>
      <c r="D23" s="16"/>
      <c r="E23" s="16"/>
      <c r="F23" s="16"/>
      <c r="G23" s="16"/>
      <c r="H23" s="16"/>
      <c r="I23" s="16"/>
      <c r="J23" s="16"/>
      <c r="K23" s="16"/>
      <c r="L23" s="15"/>
      <c r="M23" s="16"/>
      <c r="N23" s="16"/>
      <c r="O23" s="16"/>
      <c r="P23" s="16"/>
      <c r="Q23" s="16"/>
      <c r="R23" s="16"/>
      <c r="S23" s="16"/>
      <c r="T23" s="16"/>
      <c r="U23" s="57"/>
      <c r="V23" s="52"/>
      <c r="W23" s="52"/>
      <c r="X23" s="52"/>
      <c r="Y23" s="52"/>
      <c r="Z23" s="52"/>
    </row>
    <row r="24" spans="1:26" x14ac:dyDescent="0.25">
      <c r="A24" s="52"/>
      <c r="B24" s="15" t="s">
        <v>104</v>
      </c>
      <c r="C24" s="16"/>
      <c r="D24" s="16"/>
      <c r="E24" s="16"/>
      <c r="F24" s="16"/>
      <c r="G24" s="16"/>
      <c r="H24" s="16"/>
      <c r="I24" s="16"/>
      <c r="J24" s="16"/>
      <c r="K24" s="16"/>
      <c r="L24" s="15"/>
      <c r="M24" s="16"/>
      <c r="N24" s="16"/>
      <c r="O24" s="16"/>
      <c r="P24" s="16"/>
      <c r="Q24" s="16"/>
      <c r="R24" s="16"/>
      <c r="S24" s="16"/>
      <c r="T24" s="16"/>
      <c r="U24" s="57"/>
      <c r="V24" s="52"/>
      <c r="W24" s="52"/>
      <c r="X24" s="52"/>
      <c r="Y24" s="52"/>
      <c r="Z24" s="52"/>
    </row>
    <row r="25" spans="1:26" x14ac:dyDescent="0.25">
      <c r="A25" s="52"/>
      <c r="B25" s="15" t="s">
        <v>105</v>
      </c>
      <c r="C25" s="16"/>
      <c r="D25" s="16"/>
      <c r="E25" s="16"/>
      <c r="F25" s="16"/>
      <c r="G25" s="16"/>
      <c r="H25" s="16"/>
      <c r="I25" s="16"/>
      <c r="J25" s="16"/>
      <c r="K25" s="16"/>
      <c r="L25" s="15"/>
      <c r="M25" s="16"/>
      <c r="N25" s="16"/>
      <c r="O25" s="16"/>
      <c r="P25" s="16"/>
      <c r="Q25" s="16"/>
      <c r="R25" s="16"/>
      <c r="S25" s="16"/>
      <c r="T25" s="16"/>
      <c r="U25" s="57"/>
      <c r="V25" s="52"/>
      <c r="W25" s="52"/>
      <c r="X25" s="52"/>
      <c r="Y25" s="52"/>
      <c r="Z25" s="52"/>
    </row>
    <row r="26" spans="1:26" x14ac:dyDescent="0.25">
      <c r="A26" s="52"/>
      <c r="B26" s="15" t="s">
        <v>106</v>
      </c>
      <c r="C26" s="16"/>
      <c r="D26" s="16"/>
      <c r="E26" s="16"/>
      <c r="F26" s="16"/>
      <c r="G26" s="16"/>
      <c r="H26" s="16"/>
      <c r="I26" s="16"/>
      <c r="J26" s="16"/>
      <c r="K26" s="16"/>
      <c r="L26" s="15"/>
      <c r="M26" s="16"/>
      <c r="N26" s="16"/>
      <c r="O26" s="16"/>
      <c r="P26" s="16"/>
      <c r="Q26" s="16"/>
      <c r="R26" s="16"/>
      <c r="S26" s="16"/>
      <c r="T26" s="16"/>
      <c r="U26" s="57"/>
      <c r="V26" s="52"/>
      <c r="W26" s="52"/>
      <c r="X26" s="52"/>
      <c r="Y26" s="52"/>
      <c r="Z26" s="52"/>
    </row>
    <row r="27" spans="1:26" x14ac:dyDescent="0.25">
      <c r="A27" s="52"/>
      <c r="B27" s="15" t="s">
        <v>107</v>
      </c>
      <c r="C27" s="16"/>
      <c r="D27" s="16"/>
      <c r="E27" s="16"/>
      <c r="F27" s="16"/>
      <c r="G27" s="16"/>
      <c r="H27" s="16"/>
      <c r="I27" s="16"/>
      <c r="J27" s="16"/>
      <c r="K27" s="16"/>
      <c r="L27" s="15"/>
      <c r="M27" s="16"/>
      <c r="N27" s="16"/>
      <c r="O27" s="16"/>
      <c r="P27" s="16"/>
      <c r="Q27" s="16"/>
      <c r="R27" s="16"/>
      <c r="S27" s="16"/>
      <c r="T27" s="16"/>
      <c r="U27" s="57"/>
      <c r="V27" s="52"/>
      <c r="W27" s="52"/>
      <c r="X27" s="52"/>
      <c r="Y27" s="52"/>
      <c r="Z27" s="52"/>
    </row>
    <row r="28" spans="1:26" x14ac:dyDescent="0.25">
      <c r="A28" s="52"/>
      <c r="B28" s="15" t="s">
        <v>108</v>
      </c>
      <c r="C28" s="16"/>
      <c r="D28" s="16"/>
      <c r="E28" s="16"/>
      <c r="F28" s="16"/>
      <c r="G28" s="16"/>
      <c r="H28" s="16"/>
      <c r="I28" s="16"/>
      <c r="J28" s="16"/>
      <c r="K28" s="16"/>
      <c r="L28" s="15"/>
      <c r="M28" s="16"/>
      <c r="N28" s="16"/>
      <c r="O28" s="16"/>
      <c r="P28" s="16"/>
      <c r="Q28" s="16"/>
      <c r="R28" s="16"/>
      <c r="S28" s="16"/>
      <c r="T28" s="16"/>
      <c r="U28" s="57"/>
      <c r="V28" s="52"/>
      <c r="W28" s="52"/>
      <c r="X28" s="52"/>
      <c r="Y28" s="52"/>
      <c r="Z28" s="52"/>
    </row>
    <row r="29" spans="1:26" x14ac:dyDescent="0.25">
      <c r="A29" s="52"/>
      <c r="B29" s="15" t="s">
        <v>109</v>
      </c>
      <c r="C29" s="16"/>
      <c r="D29" s="16"/>
      <c r="E29" s="16"/>
      <c r="F29" s="16"/>
      <c r="G29" s="16"/>
      <c r="H29" s="16"/>
      <c r="I29" s="16"/>
      <c r="J29" s="16"/>
      <c r="K29" s="16"/>
      <c r="L29" s="15"/>
      <c r="M29" s="16"/>
      <c r="N29" s="16"/>
      <c r="O29" s="16"/>
      <c r="P29" s="16"/>
      <c r="Q29" s="16"/>
      <c r="R29" s="16"/>
      <c r="S29" s="16"/>
      <c r="T29" s="16"/>
      <c r="U29" s="57"/>
      <c r="V29" s="52"/>
      <c r="W29" s="52"/>
      <c r="X29" s="52"/>
      <c r="Y29" s="52"/>
      <c r="Z29" s="52"/>
    </row>
    <row r="30" spans="1:26" x14ac:dyDescent="0.25">
      <c r="A30" s="52"/>
      <c r="B30" s="15" t="s">
        <v>110</v>
      </c>
      <c r="C30" s="16"/>
      <c r="D30" s="16"/>
      <c r="E30" s="16"/>
      <c r="F30" s="16"/>
      <c r="G30" s="16"/>
      <c r="H30" s="16"/>
      <c r="I30" s="16"/>
      <c r="J30" s="16"/>
      <c r="K30" s="16"/>
      <c r="L30" s="15"/>
      <c r="M30" s="16"/>
      <c r="N30" s="16"/>
      <c r="O30" s="16"/>
      <c r="P30" s="16"/>
      <c r="Q30" s="16"/>
      <c r="R30" s="16"/>
      <c r="S30" s="16"/>
      <c r="T30" s="16"/>
      <c r="U30" s="57"/>
      <c r="V30" s="52"/>
      <c r="W30" s="52"/>
      <c r="X30" s="52"/>
      <c r="Y30" s="52"/>
      <c r="Z30" s="52"/>
    </row>
    <row r="31" spans="1:26" x14ac:dyDescent="0.25">
      <c r="A31" s="52"/>
      <c r="B31" s="15" t="s">
        <v>111</v>
      </c>
      <c r="C31" s="16"/>
      <c r="D31" s="16"/>
      <c r="E31" s="16"/>
      <c r="F31" s="16"/>
      <c r="G31" s="16"/>
      <c r="H31" s="16"/>
      <c r="I31" s="16"/>
      <c r="J31" s="16"/>
      <c r="K31" s="16"/>
      <c r="L31" s="15"/>
      <c r="M31" s="16"/>
      <c r="N31" s="16"/>
      <c r="O31" s="16"/>
      <c r="P31" s="16"/>
      <c r="Q31" s="16"/>
      <c r="R31" s="16"/>
      <c r="S31" s="16"/>
      <c r="T31" s="16"/>
      <c r="U31" s="57"/>
      <c r="V31" s="52"/>
      <c r="W31" s="52"/>
      <c r="X31" s="52"/>
      <c r="Y31" s="52"/>
      <c r="Z31" s="52"/>
    </row>
    <row r="32" spans="1:26" x14ac:dyDescent="0.25">
      <c r="A32" s="52"/>
      <c r="B32" s="15" t="s">
        <v>112</v>
      </c>
      <c r="C32" s="16"/>
      <c r="D32" s="16"/>
      <c r="E32" s="16"/>
      <c r="F32" s="16"/>
      <c r="G32" s="16"/>
      <c r="H32" s="16"/>
      <c r="I32" s="16"/>
      <c r="J32" s="16"/>
      <c r="K32" s="16"/>
      <c r="L32" s="15"/>
      <c r="M32" s="16"/>
      <c r="N32" s="16"/>
      <c r="O32" s="16"/>
      <c r="P32" s="16"/>
      <c r="Q32" s="16"/>
      <c r="R32" s="16"/>
      <c r="S32" s="16"/>
      <c r="T32" s="16"/>
      <c r="U32" s="57"/>
      <c r="V32" s="52"/>
      <c r="W32" s="52"/>
      <c r="X32" s="52"/>
      <c r="Y32" s="52"/>
      <c r="Z32" s="52"/>
    </row>
    <row r="33" spans="1:26" x14ac:dyDescent="0.25">
      <c r="A33" s="52"/>
      <c r="B33" s="15" t="s">
        <v>113</v>
      </c>
      <c r="C33" s="16"/>
      <c r="D33" s="16"/>
      <c r="E33" s="16"/>
      <c r="F33" s="16"/>
      <c r="G33" s="16"/>
      <c r="H33" s="16"/>
      <c r="I33" s="16"/>
      <c r="J33" s="16"/>
      <c r="K33" s="16"/>
      <c r="L33" s="15"/>
      <c r="M33" s="16"/>
      <c r="N33" s="16"/>
      <c r="O33" s="16"/>
      <c r="P33" s="16"/>
      <c r="Q33" s="16"/>
      <c r="R33" s="16"/>
      <c r="S33" s="16"/>
      <c r="T33" s="16"/>
      <c r="U33" s="57"/>
      <c r="V33" s="52"/>
      <c r="W33" s="52"/>
      <c r="X33" s="52"/>
      <c r="Y33" s="52"/>
      <c r="Z33" s="52"/>
    </row>
    <row r="34" spans="1:26" x14ac:dyDescent="0.25">
      <c r="A34" s="52"/>
      <c r="B34" s="15" t="s">
        <v>114</v>
      </c>
      <c r="C34" s="16"/>
      <c r="D34" s="16"/>
      <c r="E34" s="16"/>
      <c r="F34" s="16"/>
      <c r="G34" s="16"/>
      <c r="H34" s="16"/>
      <c r="I34" s="16"/>
      <c r="J34" s="16"/>
      <c r="K34" s="16"/>
      <c r="L34" s="15"/>
      <c r="M34" s="16"/>
      <c r="N34" s="16"/>
      <c r="O34" s="16"/>
      <c r="P34" s="16"/>
      <c r="Q34" s="16"/>
      <c r="R34" s="16"/>
      <c r="S34" s="16"/>
      <c r="T34" s="16"/>
      <c r="U34" s="57"/>
      <c r="V34" s="52"/>
      <c r="W34" s="52"/>
      <c r="X34" s="52"/>
      <c r="Y34" s="52"/>
      <c r="Z34" s="52"/>
    </row>
    <row r="35" spans="1:26" x14ac:dyDescent="0.25">
      <c r="A35" s="52"/>
      <c r="B35" s="15" t="s">
        <v>115</v>
      </c>
      <c r="C35" s="16"/>
      <c r="D35" s="16"/>
      <c r="E35" s="16"/>
      <c r="F35" s="16"/>
      <c r="G35" s="16"/>
      <c r="H35" s="16"/>
      <c r="I35" s="16"/>
      <c r="J35" s="16"/>
      <c r="K35" s="16"/>
      <c r="L35" s="15"/>
      <c r="M35" s="16"/>
      <c r="N35" s="16"/>
      <c r="O35" s="16"/>
      <c r="P35" s="16"/>
      <c r="Q35" s="16"/>
      <c r="R35" s="16"/>
      <c r="S35" s="16"/>
      <c r="T35" s="16"/>
      <c r="U35" s="57"/>
      <c r="V35" s="52"/>
      <c r="W35" s="52"/>
      <c r="X35" s="52"/>
      <c r="Y35" s="52"/>
      <c r="Z35" s="52"/>
    </row>
    <row r="36" spans="1:26" x14ac:dyDescent="0.25">
      <c r="A36" s="52"/>
      <c r="B36" s="15" t="s">
        <v>116</v>
      </c>
      <c r="C36" s="16"/>
      <c r="D36" s="16"/>
      <c r="E36" s="16"/>
      <c r="F36" s="16"/>
      <c r="G36" s="16"/>
      <c r="H36" s="16"/>
      <c r="I36" s="16"/>
      <c r="J36" s="16"/>
      <c r="K36" s="16"/>
      <c r="L36" s="15"/>
      <c r="M36" s="16"/>
      <c r="N36" s="16"/>
      <c r="O36" s="16"/>
      <c r="P36" s="16"/>
      <c r="Q36" s="16"/>
      <c r="R36" s="16"/>
      <c r="S36" s="16"/>
      <c r="T36" s="16"/>
      <c r="U36" s="57"/>
      <c r="V36" s="52"/>
      <c r="W36" s="52"/>
      <c r="X36" s="52"/>
      <c r="Y36" s="52"/>
      <c r="Z36" s="52"/>
    </row>
    <row r="37" spans="1:26" x14ac:dyDescent="0.25">
      <c r="A37" s="52"/>
      <c r="B37" s="15" t="s">
        <v>117</v>
      </c>
      <c r="C37" s="16"/>
      <c r="D37" s="16"/>
      <c r="E37" s="16"/>
      <c r="F37" s="16"/>
      <c r="G37" s="16"/>
      <c r="H37" s="16"/>
      <c r="I37" s="16"/>
      <c r="J37" s="16"/>
      <c r="K37" s="16"/>
      <c r="L37" s="15"/>
      <c r="M37" s="16"/>
      <c r="N37" s="16"/>
      <c r="O37" s="16"/>
      <c r="P37" s="16"/>
      <c r="Q37" s="16"/>
      <c r="R37" s="16"/>
      <c r="S37" s="16"/>
      <c r="T37" s="16"/>
      <c r="U37" s="57"/>
      <c r="V37" s="52"/>
      <c r="W37" s="52"/>
      <c r="X37" s="52"/>
      <c r="Y37" s="52"/>
      <c r="Z37" s="52"/>
    </row>
    <row r="38" spans="1:26" x14ac:dyDescent="0.25">
      <c r="A38" s="52"/>
      <c r="B38" s="15" t="s">
        <v>118</v>
      </c>
      <c r="C38" s="16"/>
      <c r="D38" s="16"/>
      <c r="E38" s="16"/>
      <c r="F38" s="16"/>
      <c r="G38" s="16"/>
      <c r="H38" s="16"/>
      <c r="I38" s="16"/>
      <c r="J38" s="16"/>
      <c r="K38" s="16"/>
      <c r="L38" s="15"/>
      <c r="M38" s="16"/>
      <c r="N38" s="16"/>
      <c r="O38" s="16"/>
      <c r="P38" s="16"/>
      <c r="Q38" s="16"/>
      <c r="R38" s="16"/>
      <c r="S38" s="16"/>
      <c r="T38" s="16"/>
      <c r="U38" s="57"/>
      <c r="V38" s="52"/>
      <c r="W38" s="52"/>
      <c r="X38" s="52"/>
      <c r="Y38" s="52"/>
      <c r="Z38" s="52"/>
    </row>
    <row r="39" spans="1:26" x14ac:dyDescent="0.25">
      <c r="A39" s="52"/>
      <c r="B39" s="15" t="s">
        <v>119</v>
      </c>
      <c r="C39" s="16"/>
      <c r="D39" s="16"/>
      <c r="E39" s="16"/>
      <c r="F39" s="16"/>
      <c r="G39" s="16"/>
      <c r="H39" s="16"/>
      <c r="I39" s="16"/>
      <c r="J39" s="16"/>
      <c r="K39" s="16"/>
      <c r="L39" s="15"/>
      <c r="M39" s="16"/>
      <c r="N39" s="16"/>
      <c r="O39" s="16"/>
      <c r="P39" s="16"/>
      <c r="Q39" s="16"/>
      <c r="R39" s="16"/>
      <c r="S39" s="16"/>
      <c r="T39" s="16"/>
      <c r="U39" s="57"/>
      <c r="V39" s="52"/>
      <c r="W39" s="52"/>
      <c r="X39" s="52"/>
      <c r="Y39" s="52"/>
      <c r="Z39" s="52"/>
    </row>
    <row r="40" spans="1:26" x14ac:dyDescent="0.25">
      <c r="A40" s="52"/>
      <c r="B40" s="15" t="s">
        <v>120</v>
      </c>
      <c r="C40" s="16"/>
      <c r="D40" s="16"/>
      <c r="E40" s="16"/>
      <c r="F40" s="16"/>
      <c r="G40" s="16"/>
      <c r="H40" s="16"/>
      <c r="I40" s="16"/>
      <c r="J40" s="16"/>
      <c r="K40" s="16"/>
      <c r="L40" s="15"/>
      <c r="M40" s="16"/>
      <c r="N40" s="16"/>
      <c r="O40" s="16"/>
      <c r="P40" s="16"/>
      <c r="Q40" s="16"/>
      <c r="R40" s="16"/>
      <c r="S40" s="16"/>
      <c r="T40" s="16"/>
      <c r="U40" s="57"/>
      <c r="V40" s="52"/>
      <c r="W40" s="52"/>
      <c r="X40" s="52"/>
      <c r="Y40" s="52"/>
      <c r="Z40" s="52"/>
    </row>
    <row r="41" spans="1:26" x14ac:dyDescent="0.25">
      <c r="A41" s="52"/>
      <c r="B41" s="15" t="s">
        <v>121</v>
      </c>
      <c r="C41" s="16"/>
      <c r="D41" s="16"/>
      <c r="E41" s="16"/>
      <c r="F41" s="16"/>
      <c r="G41" s="16"/>
      <c r="H41" s="16"/>
      <c r="I41" s="16"/>
      <c r="J41" s="16"/>
      <c r="K41" s="16"/>
      <c r="L41" s="15"/>
      <c r="M41" s="16"/>
      <c r="N41" s="16"/>
      <c r="O41" s="16"/>
      <c r="P41" s="16"/>
      <c r="Q41" s="16"/>
      <c r="R41" s="16"/>
      <c r="S41" s="16"/>
      <c r="T41" s="16"/>
      <c r="U41" s="57"/>
      <c r="V41" s="52"/>
      <c r="W41" s="52"/>
      <c r="X41" s="52"/>
      <c r="Y41" s="52"/>
      <c r="Z41" s="52"/>
    </row>
    <row r="42" spans="1:26" x14ac:dyDescent="0.25">
      <c r="A42" s="52"/>
      <c r="B42" s="15" t="s">
        <v>122</v>
      </c>
      <c r="C42" s="16"/>
      <c r="D42" s="16"/>
      <c r="E42" s="16"/>
      <c r="F42" s="16"/>
      <c r="G42" s="16"/>
      <c r="H42" s="16"/>
      <c r="I42" s="16"/>
      <c r="J42" s="16"/>
      <c r="K42" s="16"/>
      <c r="L42" s="15"/>
      <c r="M42" s="16"/>
      <c r="N42" s="16"/>
      <c r="O42" s="16"/>
      <c r="P42" s="16"/>
      <c r="Q42" s="16"/>
      <c r="R42" s="16"/>
      <c r="S42" s="16"/>
      <c r="T42" s="16"/>
      <c r="U42" s="57"/>
      <c r="V42" s="52"/>
      <c r="W42" s="52"/>
      <c r="X42" s="52"/>
      <c r="Y42" s="52"/>
      <c r="Z42" s="52"/>
    </row>
    <row r="43" spans="1:26" x14ac:dyDescent="0.25">
      <c r="A43" s="52"/>
      <c r="B43" s="15" t="s">
        <v>123</v>
      </c>
      <c r="C43" s="16"/>
      <c r="D43" s="16"/>
      <c r="E43" s="16"/>
      <c r="F43" s="16"/>
      <c r="G43" s="16"/>
      <c r="H43" s="16"/>
      <c r="I43" s="16"/>
      <c r="J43" s="16"/>
      <c r="K43" s="16"/>
      <c r="L43" s="15"/>
      <c r="M43" s="16"/>
      <c r="N43" s="16"/>
      <c r="O43" s="16"/>
      <c r="P43" s="16"/>
      <c r="Q43" s="16"/>
      <c r="R43" s="16"/>
      <c r="S43" s="16"/>
      <c r="T43" s="16"/>
      <c r="U43" s="57"/>
      <c r="V43" s="52"/>
      <c r="W43" s="52"/>
      <c r="X43" s="52"/>
      <c r="Y43" s="52"/>
      <c r="Z43" s="52"/>
    </row>
    <row r="44" spans="1:26" x14ac:dyDescent="0.25">
      <c r="A44" s="52"/>
      <c r="B44" s="15" t="s">
        <v>124</v>
      </c>
      <c r="C44" s="16"/>
      <c r="D44" s="16"/>
      <c r="E44" s="16"/>
      <c r="F44" s="16"/>
      <c r="G44" s="16"/>
      <c r="H44" s="16"/>
      <c r="I44" s="16"/>
      <c r="J44" s="16"/>
      <c r="K44" s="16"/>
      <c r="L44" s="15"/>
      <c r="M44" s="16"/>
      <c r="N44" s="16"/>
      <c r="O44" s="16"/>
      <c r="P44" s="16"/>
      <c r="Q44" s="16"/>
      <c r="R44" s="16"/>
      <c r="S44" s="16"/>
      <c r="T44" s="16"/>
      <c r="U44" s="57"/>
      <c r="V44" s="52"/>
      <c r="W44" s="52"/>
      <c r="X44" s="52"/>
      <c r="Y44" s="52"/>
      <c r="Z44" s="52"/>
    </row>
    <row r="45" spans="1:26" x14ac:dyDescent="0.25">
      <c r="A45" s="52"/>
      <c r="B45" s="15" t="s">
        <v>125</v>
      </c>
      <c r="C45" s="16"/>
      <c r="D45" s="16"/>
      <c r="E45" s="16"/>
      <c r="F45" s="16"/>
      <c r="G45" s="16"/>
      <c r="H45" s="16"/>
      <c r="I45" s="16"/>
      <c r="J45" s="16"/>
      <c r="K45" s="16"/>
      <c r="L45" s="15"/>
      <c r="M45" s="16"/>
      <c r="N45" s="16"/>
      <c r="O45" s="16"/>
      <c r="P45" s="16"/>
      <c r="Q45" s="16"/>
      <c r="R45" s="16"/>
      <c r="S45" s="16"/>
      <c r="T45" s="16"/>
      <c r="U45" s="57"/>
      <c r="V45" s="52"/>
      <c r="W45" s="52"/>
      <c r="X45" s="52"/>
      <c r="Y45" s="52"/>
      <c r="Z45" s="52"/>
    </row>
    <row r="46" spans="1:26" x14ac:dyDescent="0.25">
      <c r="A46" s="52"/>
      <c r="B46" s="15" t="s">
        <v>126</v>
      </c>
      <c r="C46" s="16"/>
      <c r="D46" s="16"/>
      <c r="E46" s="16"/>
      <c r="F46" s="16"/>
      <c r="G46" s="16"/>
      <c r="H46" s="16"/>
      <c r="I46" s="16"/>
      <c r="J46" s="16"/>
      <c r="K46" s="16"/>
      <c r="L46" s="15"/>
      <c r="M46" s="16"/>
      <c r="N46" s="16"/>
      <c r="O46" s="16"/>
      <c r="P46" s="16"/>
      <c r="Q46" s="16"/>
      <c r="R46" s="16"/>
      <c r="S46" s="16"/>
      <c r="T46" s="16"/>
      <c r="U46" s="57"/>
      <c r="V46" s="52"/>
      <c r="W46" s="52"/>
      <c r="X46" s="52"/>
      <c r="Y46" s="52"/>
      <c r="Z46" s="52"/>
    </row>
    <row r="47" spans="1:26" x14ac:dyDescent="0.25">
      <c r="A47" s="52"/>
      <c r="B47" s="15" t="s">
        <v>127</v>
      </c>
      <c r="C47" s="16"/>
      <c r="D47" s="16"/>
      <c r="E47" s="16"/>
      <c r="F47" s="16"/>
      <c r="G47" s="16"/>
      <c r="H47" s="16"/>
      <c r="I47" s="16"/>
      <c r="J47" s="16"/>
      <c r="K47" s="16"/>
      <c r="L47" s="15"/>
      <c r="M47" s="16"/>
      <c r="N47" s="16"/>
      <c r="O47" s="16"/>
      <c r="P47" s="16"/>
      <c r="Q47" s="16"/>
      <c r="R47" s="16"/>
      <c r="S47" s="16"/>
      <c r="T47" s="16"/>
      <c r="U47" s="57"/>
      <c r="V47" s="52"/>
      <c r="W47" s="52"/>
      <c r="X47" s="52"/>
      <c r="Y47" s="52"/>
      <c r="Z47" s="52"/>
    </row>
    <row r="48" spans="1:26" x14ac:dyDescent="0.25">
      <c r="A48" s="52"/>
      <c r="B48" s="15" t="s">
        <v>128</v>
      </c>
      <c r="C48" s="16"/>
      <c r="D48" s="16"/>
      <c r="E48" s="16"/>
      <c r="F48" s="16"/>
      <c r="G48" s="16"/>
      <c r="H48" s="16"/>
      <c r="I48" s="16"/>
      <c r="J48" s="16"/>
      <c r="K48" s="16"/>
      <c r="L48" s="15"/>
      <c r="M48" s="16"/>
      <c r="N48" s="16"/>
      <c r="O48" s="16"/>
      <c r="P48" s="16"/>
      <c r="Q48" s="16"/>
      <c r="R48" s="16"/>
      <c r="S48" s="16"/>
      <c r="T48" s="16"/>
      <c r="U48" s="57"/>
      <c r="V48" s="52"/>
      <c r="W48" s="52"/>
      <c r="X48" s="52"/>
      <c r="Y48" s="52"/>
      <c r="Z48" s="52"/>
    </row>
    <row r="49" spans="1:26" x14ac:dyDescent="0.25">
      <c r="A49" s="52"/>
      <c r="B49" s="15" t="s">
        <v>129</v>
      </c>
      <c r="C49" s="16"/>
      <c r="D49" s="16"/>
      <c r="E49" s="16"/>
      <c r="F49" s="16"/>
      <c r="G49" s="16"/>
      <c r="H49" s="16"/>
      <c r="I49" s="16"/>
      <c r="J49" s="16"/>
      <c r="K49" s="16"/>
      <c r="L49" s="15"/>
      <c r="M49" s="16"/>
      <c r="N49" s="16"/>
      <c r="O49" s="16"/>
      <c r="P49" s="16"/>
      <c r="Q49" s="16"/>
      <c r="R49" s="16"/>
      <c r="S49" s="16"/>
      <c r="T49" s="16"/>
      <c r="U49" s="57"/>
      <c r="V49" s="52"/>
      <c r="W49" s="52"/>
      <c r="X49" s="52"/>
      <c r="Y49" s="52"/>
      <c r="Z49" s="52"/>
    </row>
    <row r="50" spans="1:26" x14ac:dyDescent="0.25">
      <c r="A50" s="52"/>
      <c r="B50" s="15" t="s">
        <v>130</v>
      </c>
      <c r="C50" s="16"/>
      <c r="D50" s="16"/>
      <c r="E50" s="16"/>
      <c r="F50" s="16"/>
      <c r="G50" s="16"/>
      <c r="H50" s="16"/>
      <c r="I50" s="16"/>
      <c r="J50" s="16"/>
      <c r="K50" s="16"/>
      <c r="L50" s="15"/>
      <c r="M50" s="16"/>
      <c r="N50" s="16"/>
      <c r="O50" s="16"/>
      <c r="P50" s="16"/>
      <c r="Q50" s="16"/>
      <c r="R50" s="16"/>
      <c r="S50" s="16"/>
      <c r="T50" s="16"/>
      <c r="U50" s="57"/>
      <c r="V50" s="52"/>
      <c r="W50" s="52"/>
      <c r="X50" s="52"/>
      <c r="Y50" s="52"/>
      <c r="Z50" s="52"/>
    </row>
    <row r="51" spans="1:26" x14ac:dyDescent="0.25">
      <c r="A51" s="52"/>
      <c r="B51" s="15" t="s">
        <v>131</v>
      </c>
      <c r="C51" s="16"/>
      <c r="D51" s="16"/>
      <c r="E51" s="16"/>
      <c r="F51" s="16"/>
      <c r="G51" s="16"/>
      <c r="H51" s="16"/>
      <c r="I51" s="16"/>
      <c r="J51" s="16"/>
      <c r="K51" s="16"/>
      <c r="L51" s="15"/>
      <c r="M51" s="16"/>
      <c r="N51" s="16"/>
      <c r="O51" s="16"/>
      <c r="P51" s="16"/>
      <c r="Q51" s="16"/>
      <c r="R51" s="16"/>
      <c r="S51" s="16"/>
      <c r="T51" s="16"/>
      <c r="U51" s="57"/>
      <c r="V51" s="52"/>
      <c r="W51" s="52"/>
      <c r="X51" s="52"/>
      <c r="Y51" s="52"/>
      <c r="Z51" s="52"/>
    </row>
    <row r="52" spans="1:26" x14ac:dyDescent="0.25">
      <c r="A52" s="52"/>
      <c r="B52" s="15" t="s">
        <v>132</v>
      </c>
      <c r="C52" s="16"/>
      <c r="D52" s="16"/>
      <c r="E52" s="16"/>
      <c r="F52" s="16"/>
      <c r="G52" s="16"/>
      <c r="H52" s="16"/>
      <c r="I52" s="16"/>
      <c r="J52" s="16"/>
      <c r="K52" s="16"/>
      <c r="L52" s="15"/>
      <c r="M52" s="16"/>
      <c r="N52" s="16"/>
      <c r="O52" s="16"/>
      <c r="P52" s="16"/>
      <c r="Q52" s="16"/>
      <c r="R52" s="16"/>
      <c r="S52" s="16"/>
      <c r="T52" s="16"/>
      <c r="U52" s="57"/>
      <c r="V52" s="52"/>
      <c r="W52" s="52"/>
      <c r="X52" s="52"/>
      <c r="Y52" s="52"/>
      <c r="Z52" s="52"/>
    </row>
    <row r="53" spans="1:26" x14ac:dyDescent="0.25">
      <c r="A53" s="52"/>
      <c r="B53" s="15" t="s">
        <v>133</v>
      </c>
      <c r="C53" s="16"/>
      <c r="D53" s="16"/>
      <c r="E53" s="16"/>
      <c r="F53" s="16"/>
      <c r="G53" s="16"/>
      <c r="H53" s="16"/>
      <c r="I53" s="16"/>
      <c r="J53" s="16"/>
      <c r="K53" s="16"/>
      <c r="L53" s="15"/>
      <c r="M53" s="16"/>
      <c r="N53" s="16"/>
      <c r="O53" s="16"/>
      <c r="P53" s="16"/>
      <c r="Q53" s="16"/>
      <c r="R53" s="16"/>
      <c r="S53" s="16"/>
      <c r="T53" s="16"/>
      <c r="U53" s="57"/>
      <c r="V53" s="52"/>
      <c r="W53" s="52"/>
      <c r="X53" s="52"/>
      <c r="Y53" s="52"/>
      <c r="Z53" s="52"/>
    </row>
    <row r="54" spans="1:26" x14ac:dyDescent="0.25">
      <c r="A54" s="52"/>
      <c r="B54" s="15" t="s">
        <v>134</v>
      </c>
      <c r="C54" s="16"/>
      <c r="D54" s="16"/>
      <c r="E54" s="16"/>
      <c r="F54" s="16"/>
      <c r="G54" s="16"/>
      <c r="H54" s="16"/>
      <c r="I54" s="16"/>
      <c r="J54" s="16"/>
      <c r="K54" s="16"/>
      <c r="L54" s="15"/>
      <c r="M54" s="16"/>
      <c r="N54" s="16"/>
      <c r="O54" s="16"/>
      <c r="P54" s="16"/>
      <c r="Q54" s="16"/>
      <c r="R54" s="16"/>
      <c r="S54" s="16"/>
      <c r="T54" s="16"/>
      <c r="U54" s="57"/>
      <c r="V54" s="52"/>
      <c r="W54" s="52"/>
      <c r="X54" s="52"/>
      <c r="Y54" s="52"/>
      <c r="Z54" s="52"/>
    </row>
    <row r="55" spans="1:26" x14ac:dyDescent="0.25">
      <c r="A55" s="52"/>
      <c r="B55" s="15" t="s">
        <v>135</v>
      </c>
      <c r="C55" s="16"/>
      <c r="D55" s="16"/>
      <c r="E55" s="16"/>
      <c r="F55" s="16"/>
      <c r="G55" s="16"/>
      <c r="H55" s="16"/>
      <c r="I55" s="16"/>
      <c r="J55" s="16"/>
      <c r="K55" s="16"/>
      <c r="L55" s="15"/>
      <c r="M55" s="16"/>
      <c r="N55" s="16"/>
      <c r="O55" s="16"/>
      <c r="P55" s="16"/>
      <c r="Q55" s="16"/>
      <c r="R55" s="16"/>
      <c r="S55" s="16"/>
      <c r="T55" s="16"/>
      <c r="U55" s="57"/>
      <c r="V55" s="52"/>
      <c r="W55" s="52"/>
      <c r="X55" s="52"/>
      <c r="Y55" s="52"/>
      <c r="Z55" s="52"/>
    </row>
    <row r="56" spans="1:26" x14ac:dyDescent="0.25">
      <c r="A56" s="52"/>
      <c r="B56" s="58" t="s">
        <v>136</v>
      </c>
      <c r="C56" s="62"/>
      <c r="D56" s="62"/>
      <c r="E56" s="62"/>
      <c r="F56" s="62"/>
      <c r="G56" s="62"/>
      <c r="H56" s="62"/>
      <c r="I56" s="62"/>
      <c r="J56" s="62"/>
      <c r="K56" s="62"/>
      <c r="L56" s="58"/>
      <c r="M56" s="62"/>
      <c r="N56" s="62"/>
      <c r="O56" s="62"/>
      <c r="P56" s="62"/>
      <c r="Q56" s="62"/>
      <c r="R56" s="62"/>
      <c r="S56" s="62"/>
      <c r="T56" s="62"/>
      <c r="U56" s="63"/>
      <c r="V56" s="52"/>
      <c r="W56" s="52"/>
      <c r="X56" s="52"/>
      <c r="Y56" s="52"/>
      <c r="Z56" s="52"/>
    </row>
    <row r="57" spans="1:26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</sheetData>
  <hyperlinks>
    <hyperlink ref="L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9C9"/>
  </sheetPr>
  <dimension ref="A1:V48"/>
  <sheetViews>
    <sheetView workbookViewId="0">
      <selection activeCell="I30" sqref="I30"/>
    </sheetView>
  </sheetViews>
  <sheetFormatPr defaultColWidth="11.42578125" defaultRowHeight="15" x14ac:dyDescent="0.25"/>
  <cols>
    <col min="2" max="2" width="21.7109375" customWidth="1"/>
    <col min="3" max="3" width="7.7109375" customWidth="1"/>
    <col min="4" max="4" width="18.7109375" customWidth="1"/>
    <col min="6" max="6" width="22.7109375" customWidth="1"/>
    <col min="9" max="9" width="21.7109375" customWidth="1"/>
    <col min="10" max="10" width="7.7109375" customWidth="1"/>
    <col min="11" max="11" width="18.7109375" customWidth="1"/>
    <col min="13" max="13" width="22.7109375" customWidth="1"/>
  </cols>
  <sheetData>
    <row r="1" spans="1:22" ht="15.75" thickBot="1" x14ac:dyDescent="0.3">
      <c r="A1" s="215"/>
      <c r="B1" s="215"/>
      <c r="C1" s="215"/>
      <c r="D1" s="215"/>
      <c r="E1" s="215"/>
      <c r="F1" s="215"/>
      <c r="G1" s="215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5.75" thickBot="1" x14ac:dyDescent="0.3">
      <c r="A2" s="215"/>
      <c r="B2" s="216" t="s">
        <v>39</v>
      </c>
      <c r="C2" s="217"/>
      <c r="D2" s="217"/>
      <c r="E2" s="217"/>
      <c r="F2" s="218"/>
      <c r="G2" s="215"/>
      <c r="H2" s="52"/>
      <c r="I2" s="103" t="s">
        <v>40</v>
      </c>
      <c r="J2" s="104"/>
      <c r="K2" s="104"/>
      <c r="L2" s="104"/>
      <c r="M2" s="105"/>
      <c r="N2" s="52"/>
      <c r="O2" s="52"/>
      <c r="P2" s="52"/>
      <c r="Q2" s="52"/>
      <c r="R2" s="52"/>
      <c r="S2" s="52"/>
      <c r="T2" s="52"/>
      <c r="U2" s="52"/>
      <c r="V2" s="52"/>
    </row>
    <row r="3" spans="1:22" x14ac:dyDescent="0.25">
      <c r="A3" s="215"/>
      <c r="B3" s="219" t="s">
        <v>35</v>
      </c>
      <c r="C3" s="220" t="s">
        <v>42</v>
      </c>
      <c r="D3" s="221"/>
      <c r="E3" s="222" t="s">
        <v>58</v>
      </c>
      <c r="F3" s="223" t="s">
        <v>59</v>
      </c>
      <c r="G3" s="215"/>
      <c r="H3" s="52"/>
      <c r="I3" s="41" t="s">
        <v>35</v>
      </c>
      <c r="J3" s="89" t="s">
        <v>42</v>
      </c>
      <c r="K3" s="90"/>
      <c r="L3" s="44" t="s">
        <v>58</v>
      </c>
      <c r="M3" s="45" t="s">
        <v>59</v>
      </c>
      <c r="N3" s="52"/>
      <c r="O3" s="52"/>
      <c r="P3" s="52"/>
      <c r="Q3" s="52"/>
      <c r="R3" s="52"/>
      <c r="S3" s="52"/>
      <c r="T3" s="52"/>
      <c r="U3" s="52"/>
      <c r="V3" s="52"/>
    </row>
    <row r="4" spans="1:22" x14ac:dyDescent="0.25">
      <c r="A4" s="215"/>
      <c r="B4" s="224" t="s">
        <v>0</v>
      </c>
      <c r="C4" s="225" t="s">
        <v>30</v>
      </c>
      <c r="D4" s="226"/>
      <c r="E4" s="227">
        <f>Structure!E4</f>
        <v>5000</v>
      </c>
      <c r="F4" s="228">
        <f>SUM(E4:E8)</f>
        <v>12900</v>
      </c>
      <c r="G4" s="215"/>
      <c r="H4" s="52"/>
      <c r="I4" s="93" t="s">
        <v>0</v>
      </c>
      <c r="J4" s="91" t="s">
        <v>30</v>
      </c>
      <c r="K4" s="92"/>
      <c r="L4" s="75">
        <f>Structure!E4</f>
        <v>5000</v>
      </c>
      <c r="M4" s="98">
        <f>SUM(L4:L8)</f>
        <v>12900</v>
      </c>
      <c r="N4" s="52"/>
      <c r="O4" s="52"/>
      <c r="P4" s="52"/>
      <c r="Q4" s="52"/>
      <c r="R4" s="52"/>
      <c r="S4" s="52"/>
      <c r="T4" s="52"/>
      <c r="U4" s="52"/>
      <c r="V4" s="52"/>
    </row>
    <row r="5" spans="1:22" x14ac:dyDescent="0.25">
      <c r="A5" s="215"/>
      <c r="B5" s="229"/>
      <c r="C5" s="230" t="s">
        <v>29</v>
      </c>
      <c r="D5" s="231"/>
      <c r="E5" s="232">
        <f>Structure!E5</f>
        <v>3000</v>
      </c>
      <c r="F5" s="233"/>
      <c r="G5" s="215"/>
      <c r="H5" s="52"/>
      <c r="I5" s="93"/>
      <c r="J5" s="79" t="s">
        <v>29</v>
      </c>
      <c r="K5" s="80"/>
      <c r="L5" s="76">
        <f>Structure!E5</f>
        <v>3000</v>
      </c>
      <c r="M5" s="99"/>
      <c r="N5" s="52"/>
      <c r="O5" s="52"/>
      <c r="P5" s="52"/>
      <c r="Q5" s="52"/>
      <c r="R5" s="52"/>
      <c r="S5" s="52"/>
      <c r="T5" s="52"/>
      <c r="U5" s="52"/>
      <c r="V5" s="52"/>
    </row>
    <row r="6" spans="1:22" x14ac:dyDescent="0.25">
      <c r="A6" s="215"/>
      <c r="B6" s="229"/>
      <c r="C6" s="230" t="s">
        <v>31</v>
      </c>
      <c r="D6" s="231"/>
      <c r="E6" s="232">
        <f>Structure!E6</f>
        <v>1500</v>
      </c>
      <c r="F6" s="233"/>
      <c r="G6" s="215"/>
      <c r="H6" s="52"/>
      <c r="I6" s="93"/>
      <c r="J6" s="79" t="s">
        <v>31</v>
      </c>
      <c r="K6" s="80"/>
      <c r="L6" s="76">
        <f>Structure!E6</f>
        <v>1500</v>
      </c>
      <c r="M6" s="99"/>
      <c r="N6" s="52"/>
      <c r="O6" s="52"/>
      <c r="P6" s="52"/>
      <c r="Q6" s="52"/>
      <c r="R6" s="52"/>
      <c r="S6" s="52"/>
      <c r="T6" s="52"/>
      <c r="U6" s="52"/>
      <c r="V6" s="52"/>
    </row>
    <row r="7" spans="1:22" x14ac:dyDescent="0.25">
      <c r="A7" s="215"/>
      <c r="B7" s="229"/>
      <c r="C7" s="230" t="s">
        <v>32</v>
      </c>
      <c r="D7" s="231"/>
      <c r="E7" s="232">
        <f>Structure!E7</f>
        <v>3000</v>
      </c>
      <c r="F7" s="233"/>
      <c r="G7" s="215"/>
      <c r="H7" s="52"/>
      <c r="I7" s="93"/>
      <c r="J7" s="79" t="s">
        <v>32</v>
      </c>
      <c r="K7" s="80"/>
      <c r="L7" s="76">
        <f>Structure!E7</f>
        <v>3000</v>
      </c>
      <c r="M7" s="99"/>
      <c r="N7" s="52"/>
      <c r="O7" s="52"/>
      <c r="P7" s="52"/>
      <c r="Q7" s="52"/>
      <c r="R7" s="52"/>
      <c r="S7" s="52"/>
      <c r="T7" s="52"/>
      <c r="U7" s="52"/>
      <c r="V7" s="52"/>
    </row>
    <row r="8" spans="1:22" x14ac:dyDescent="0.25">
      <c r="A8" s="215"/>
      <c r="B8" s="234"/>
      <c r="C8" s="235" t="s">
        <v>33</v>
      </c>
      <c r="D8" s="236"/>
      <c r="E8" s="237">
        <f>Structure!E8</f>
        <v>400</v>
      </c>
      <c r="F8" s="238"/>
      <c r="G8" s="215"/>
      <c r="H8" s="52"/>
      <c r="I8" s="93"/>
      <c r="J8" s="79" t="s">
        <v>33</v>
      </c>
      <c r="K8" s="80"/>
      <c r="L8" s="77">
        <f>Structure!E8</f>
        <v>400</v>
      </c>
      <c r="M8" s="100"/>
      <c r="N8" s="52"/>
      <c r="O8" s="52"/>
      <c r="P8" s="52"/>
      <c r="Q8" s="52"/>
      <c r="R8" s="52"/>
      <c r="S8" s="52"/>
      <c r="T8" s="52"/>
      <c r="U8" s="52"/>
      <c r="V8" s="52"/>
    </row>
    <row r="9" spans="1:22" x14ac:dyDescent="0.25">
      <c r="A9" s="215"/>
      <c r="B9" s="239" t="s">
        <v>7</v>
      </c>
      <c r="C9" s="240" t="s">
        <v>46</v>
      </c>
      <c r="D9" s="241" t="s">
        <v>47</v>
      </c>
      <c r="E9" s="227">
        <f>2*Confort!H4</f>
        <v>4800</v>
      </c>
      <c r="F9" s="228">
        <f>SUM(E9:E13)</f>
        <v>16000</v>
      </c>
      <c r="G9" s="215"/>
      <c r="H9" s="52"/>
      <c r="I9" s="107" t="s">
        <v>7</v>
      </c>
      <c r="J9" s="83" t="s">
        <v>8</v>
      </c>
      <c r="K9" s="74" t="s">
        <v>13</v>
      </c>
      <c r="L9" s="75">
        <f>2*Confort!H4</f>
        <v>4800</v>
      </c>
      <c r="M9" s="98">
        <f>SUM(L9:L13)</f>
        <v>16000</v>
      </c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A10" s="215"/>
      <c r="B10" s="242"/>
      <c r="C10" s="243"/>
      <c r="D10" s="244" t="s">
        <v>48</v>
      </c>
      <c r="E10" s="232">
        <f>2*Confort!H7</f>
        <v>3200</v>
      </c>
      <c r="F10" s="233"/>
      <c r="G10" s="215"/>
      <c r="H10" s="52"/>
      <c r="I10" s="108"/>
      <c r="J10" s="87"/>
      <c r="K10" s="71" t="s">
        <v>11</v>
      </c>
      <c r="L10" s="76">
        <f>2*Confort!H7</f>
        <v>3200</v>
      </c>
      <c r="M10" s="99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5">
      <c r="A11" s="215"/>
      <c r="B11" s="242"/>
      <c r="C11" s="230" t="s">
        <v>27</v>
      </c>
      <c r="D11" s="231"/>
      <c r="E11" s="232">
        <f>Confort!G10</f>
        <v>6000</v>
      </c>
      <c r="F11" s="233"/>
      <c r="G11" s="215"/>
      <c r="H11" s="52"/>
      <c r="I11" s="108"/>
      <c r="J11" s="79" t="s">
        <v>27</v>
      </c>
      <c r="K11" s="80"/>
      <c r="L11" s="76">
        <f>Confort!G10</f>
        <v>6000</v>
      </c>
      <c r="M11" s="99"/>
      <c r="N11" s="52"/>
      <c r="O11" s="52"/>
      <c r="P11" s="52"/>
      <c r="Q11" s="52"/>
      <c r="R11" s="52"/>
      <c r="S11" s="52"/>
      <c r="T11" s="52"/>
      <c r="U11" s="52"/>
      <c r="V11" s="52"/>
    </row>
    <row r="12" spans="1:22" x14ac:dyDescent="0.25">
      <c r="A12" s="215"/>
      <c r="B12" s="242"/>
      <c r="C12" s="230" t="s">
        <v>28</v>
      </c>
      <c r="D12" s="231"/>
      <c r="E12" s="232">
        <f>Confort!G11</f>
        <v>1500</v>
      </c>
      <c r="F12" s="233"/>
      <c r="G12" s="215"/>
      <c r="H12" s="52"/>
      <c r="I12" s="108"/>
      <c r="J12" s="79" t="s">
        <v>28</v>
      </c>
      <c r="K12" s="80"/>
      <c r="L12" s="76">
        <f>Confort!G11</f>
        <v>1500</v>
      </c>
      <c r="M12" s="99"/>
      <c r="N12" s="52"/>
      <c r="O12" s="52"/>
      <c r="P12" s="52"/>
      <c r="Q12" s="52"/>
      <c r="R12" s="52"/>
      <c r="S12" s="52"/>
      <c r="T12" s="52"/>
      <c r="U12" s="52"/>
      <c r="V12" s="52"/>
    </row>
    <row r="13" spans="1:22" x14ac:dyDescent="0.25">
      <c r="A13" s="215"/>
      <c r="B13" s="245"/>
      <c r="C13" s="235" t="s">
        <v>23</v>
      </c>
      <c r="D13" s="236"/>
      <c r="E13" s="237">
        <f>Confort!G12</f>
        <v>500</v>
      </c>
      <c r="F13" s="238"/>
      <c r="G13" s="215"/>
      <c r="H13" s="52"/>
      <c r="I13" s="109"/>
      <c r="J13" s="81" t="s">
        <v>23</v>
      </c>
      <c r="K13" s="82"/>
      <c r="L13" s="77">
        <f>Confort!G12</f>
        <v>500</v>
      </c>
      <c r="M13" s="100"/>
      <c r="N13" s="52"/>
      <c r="O13" s="52"/>
      <c r="P13" s="52"/>
      <c r="Q13" s="52"/>
      <c r="R13" s="52"/>
      <c r="S13" s="52"/>
      <c r="T13" s="52"/>
      <c r="U13" s="52"/>
      <c r="V13" s="52"/>
    </row>
    <row r="14" spans="1:22" x14ac:dyDescent="0.25">
      <c r="A14" s="215"/>
      <c r="B14" s="246" t="s">
        <v>6</v>
      </c>
      <c r="C14" s="230" t="s">
        <v>17</v>
      </c>
      <c r="D14" s="231"/>
      <c r="E14" s="232">
        <f>Pilotage!H4</f>
        <v>500</v>
      </c>
      <c r="F14" s="233">
        <f>SUM(E14:E17)</f>
        <v>23000</v>
      </c>
      <c r="G14" s="215"/>
      <c r="H14" s="52"/>
      <c r="I14" s="106" t="s">
        <v>6</v>
      </c>
      <c r="J14" s="79" t="s">
        <v>17</v>
      </c>
      <c r="K14" s="80"/>
      <c r="L14" s="76">
        <f>Pilotage!H4</f>
        <v>500</v>
      </c>
      <c r="M14" s="99">
        <f>SUM(L14:L17)</f>
        <v>23000</v>
      </c>
      <c r="N14" s="52"/>
      <c r="O14" s="52"/>
      <c r="P14" s="52"/>
      <c r="Q14" s="52"/>
      <c r="R14" s="52"/>
      <c r="S14" s="52"/>
      <c r="T14" s="52"/>
      <c r="U14" s="52"/>
      <c r="V14" s="52"/>
    </row>
    <row r="15" spans="1:22" x14ac:dyDescent="0.25">
      <c r="A15" s="215"/>
      <c r="B15" s="246"/>
      <c r="C15" s="230" t="s">
        <v>60</v>
      </c>
      <c r="D15" s="231"/>
      <c r="E15" s="232">
        <f>Pilotage!H7</f>
        <v>4500</v>
      </c>
      <c r="F15" s="233"/>
      <c r="G15" s="215"/>
      <c r="H15" s="52"/>
      <c r="I15" s="106"/>
      <c r="J15" s="79" t="s">
        <v>60</v>
      </c>
      <c r="K15" s="80"/>
      <c r="L15" s="76">
        <f>Pilotage!H7</f>
        <v>4500</v>
      </c>
      <c r="M15" s="99"/>
      <c r="N15" s="52"/>
      <c r="O15" s="52"/>
      <c r="P15" s="52"/>
      <c r="Q15" s="52"/>
      <c r="R15" s="52"/>
      <c r="S15" s="52"/>
      <c r="T15" s="52"/>
      <c r="U15" s="52"/>
      <c r="V15" s="52"/>
    </row>
    <row r="16" spans="1:22" x14ac:dyDescent="0.25">
      <c r="A16" s="215"/>
      <c r="B16" s="246"/>
      <c r="C16" s="230" t="s">
        <v>18</v>
      </c>
      <c r="D16" s="231"/>
      <c r="E16" s="232">
        <f>Pilotage!H11</f>
        <v>13000</v>
      </c>
      <c r="F16" s="233"/>
      <c r="G16" s="215"/>
      <c r="H16" s="52"/>
      <c r="I16" s="106"/>
      <c r="J16" s="79" t="s">
        <v>18</v>
      </c>
      <c r="K16" s="80"/>
      <c r="L16" s="76">
        <f>Pilotage!H11</f>
        <v>13000</v>
      </c>
      <c r="M16" s="99"/>
      <c r="N16" s="52"/>
      <c r="O16" s="52"/>
      <c r="P16" s="52"/>
      <c r="Q16" s="52"/>
      <c r="R16" s="52"/>
      <c r="S16" s="52"/>
      <c r="T16" s="52"/>
      <c r="U16" s="52"/>
      <c r="V16" s="52"/>
    </row>
    <row r="17" spans="1:22" x14ac:dyDescent="0.25">
      <c r="A17" s="215"/>
      <c r="B17" s="246"/>
      <c r="C17" s="230" t="s">
        <v>21</v>
      </c>
      <c r="D17" s="231"/>
      <c r="E17" s="232">
        <f>Pilotage!G14</f>
        <v>5000</v>
      </c>
      <c r="F17" s="233"/>
      <c r="G17" s="215"/>
      <c r="H17" s="52"/>
      <c r="I17" s="106"/>
      <c r="J17" s="79" t="s">
        <v>21</v>
      </c>
      <c r="K17" s="80"/>
      <c r="L17" s="76">
        <f>Pilotage!G14</f>
        <v>5000</v>
      </c>
      <c r="M17" s="99"/>
      <c r="N17" s="52"/>
      <c r="O17" s="52"/>
      <c r="P17" s="52"/>
      <c r="Q17" s="52"/>
      <c r="R17" s="52"/>
      <c r="S17" s="52"/>
      <c r="T17" s="52"/>
      <c r="U17" s="52"/>
      <c r="V17" s="52"/>
    </row>
    <row r="18" spans="1:22" x14ac:dyDescent="0.25">
      <c r="A18" s="215"/>
      <c r="B18" s="247" t="s">
        <v>2</v>
      </c>
      <c r="C18" s="240" t="s">
        <v>9</v>
      </c>
      <c r="D18" s="248"/>
      <c r="E18" s="249">
        <f>Humain!E4</f>
        <v>0</v>
      </c>
      <c r="F18" s="228">
        <f>SUM(E18:E19)</f>
        <v>0</v>
      </c>
      <c r="G18" s="215"/>
      <c r="H18" s="52"/>
      <c r="I18" s="101" t="s">
        <v>2</v>
      </c>
      <c r="J18" s="91" t="s">
        <v>9</v>
      </c>
      <c r="K18" s="92"/>
      <c r="L18" s="75">
        <f>Humain!E4</f>
        <v>0</v>
      </c>
      <c r="M18" s="98">
        <f>SUM(L18:L19)</f>
        <v>0</v>
      </c>
      <c r="N18" s="52"/>
      <c r="O18" s="52"/>
      <c r="P18" s="52"/>
      <c r="Q18" s="52"/>
      <c r="R18" s="52"/>
      <c r="S18" s="52"/>
      <c r="T18" s="52"/>
      <c r="U18" s="52"/>
      <c r="V18" s="52"/>
    </row>
    <row r="19" spans="1:22" x14ac:dyDescent="0.25">
      <c r="A19" s="215"/>
      <c r="B19" s="250"/>
      <c r="C19" s="243"/>
      <c r="D19" s="251"/>
      <c r="E19" s="252"/>
      <c r="F19" s="233"/>
      <c r="G19" s="215"/>
      <c r="H19" s="52"/>
      <c r="I19" s="102"/>
      <c r="J19" s="87" t="s">
        <v>150</v>
      </c>
      <c r="K19" s="88"/>
      <c r="L19" s="76">
        <f>Humain!E5</f>
        <v>0</v>
      </c>
      <c r="M19" s="99"/>
      <c r="N19" s="52"/>
      <c r="O19" s="52"/>
      <c r="P19" s="52"/>
      <c r="Q19" s="52"/>
      <c r="R19" s="52"/>
      <c r="S19" s="52"/>
      <c r="T19" s="52"/>
      <c r="U19" s="52"/>
      <c r="V19" s="52"/>
    </row>
    <row r="20" spans="1:22" x14ac:dyDescent="0.25">
      <c r="A20" s="215"/>
      <c r="B20" s="255" t="s">
        <v>4</v>
      </c>
      <c r="C20" s="243" t="s">
        <v>20</v>
      </c>
      <c r="D20" s="251"/>
      <c r="E20" s="232">
        <f>Énergie!G4</f>
        <v>15000</v>
      </c>
      <c r="F20" s="233">
        <f>SUM(E20:E21)</f>
        <v>18500</v>
      </c>
      <c r="G20" s="215"/>
      <c r="H20" s="52"/>
      <c r="I20" s="276" t="s">
        <v>4</v>
      </c>
      <c r="J20" s="83" t="s">
        <v>20</v>
      </c>
      <c r="K20" s="84"/>
      <c r="L20" s="75">
        <f>Énergie!G4</f>
        <v>15000</v>
      </c>
      <c r="M20" s="98">
        <f>SUM(L20:L21)</f>
        <v>18500</v>
      </c>
      <c r="N20" s="52"/>
      <c r="O20" s="52"/>
      <c r="P20" s="52"/>
      <c r="Q20" s="52"/>
      <c r="R20" s="52"/>
      <c r="S20" s="52"/>
      <c r="T20" s="52"/>
      <c r="U20" s="52"/>
      <c r="V20" s="52"/>
    </row>
    <row r="21" spans="1:22" x14ac:dyDescent="0.25">
      <c r="A21" s="215"/>
      <c r="B21" s="255"/>
      <c r="C21" s="243" t="s">
        <v>19</v>
      </c>
      <c r="D21" s="251"/>
      <c r="E21" s="232">
        <f>Énergie!H5</f>
        <v>3500</v>
      </c>
      <c r="F21" s="233"/>
      <c r="G21" s="215"/>
      <c r="H21" s="52"/>
      <c r="I21" s="276"/>
      <c r="J21" s="110" t="s">
        <v>19</v>
      </c>
      <c r="K21" s="111"/>
      <c r="L21" s="77">
        <f>Énergie!H5</f>
        <v>3500</v>
      </c>
      <c r="M21" s="100"/>
      <c r="N21" s="52"/>
      <c r="O21" s="52"/>
      <c r="P21" s="52"/>
      <c r="Q21" s="52"/>
      <c r="R21" s="52"/>
      <c r="S21" s="52"/>
      <c r="T21" s="52"/>
      <c r="U21" s="52"/>
      <c r="V21" s="52"/>
    </row>
    <row r="22" spans="1:22" x14ac:dyDescent="0.25">
      <c r="A22" s="215"/>
      <c r="B22" s="269"/>
      <c r="C22" s="253"/>
      <c r="D22" s="254"/>
      <c r="E22" s="237"/>
      <c r="F22" s="270"/>
      <c r="G22" s="215"/>
      <c r="H22" s="52"/>
      <c r="I22" s="69" t="s">
        <v>151</v>
      </c>
      <c r="J22" s="110" t="s">
        <v>152</v>
      </c>
      <c r="K22" s="111"/>
      <c r="L22" s="77">
        <f>159+1500+50+500+50</f>
        <v>2259</v>
      </c>
      <c r="M22" s="65">
        <f>L22</f>
        <v>2259</v>
      </c>
      <c r="N22" s="52"/>
      <c r="O22" s="52"/>
      <c r="P22" s="52"/>
      <c r="Q22" s="52"/>
      <c r="R22" s="52"/>
      <c r="S22" s="52"/>
      <c r="T22" s="52"/>
      <c r="U22" s="52"/>
      <c r="V22" s="52"/>
    </row>
    <row r="23" spans="1:22" x14ac:dyDescent="0.25">
      <c r="A23" s="215"/>
      <c r="B23" s="271"/>
      <c r="C23" s="272"/>
      <c r="D23" s="273"/>
      <c r="E23" s="232"/>
      <c r="F23" s="274"/>
      <c r="G23" s="215"/>
      <c r="H23" s="52"/>
      <c r="I23" s="275" t="s">
        <v>153</v>
      </c>
      <c r="J23" s="72" t="s">
        <v>154</v>
      </c>
      <c r="K23" s="73"/>
      <c r="L23" s="76">
        <v>400</v>
      </c>
      <c r="M23" s="70">
        <f>L23</f>
        <v>400</v>
      </c>
      <c r="N23" s="52"/>
      <c r="O23" s="52"/>
      <c r="P23" s="52"/>
      <c r="Q23" s="52"/>
      <c r="R23" s="52"/>
      <c r="S23" s="52"/>
      <c r="T23" s="52"/>
      <c r="U23" s="52"/>
      <c r="V23" s="52"/>
    </row>
    <row r="24" spans="1:22" x14ac:dyDescent="0.25">
      <c r="A24" s="215"/>
      <c r="B24" s="256" t="s">
        <v>5</v>
      </c>
      <c r="C24" s="240" t="s">
        <v>22</v>
      </c>
      <c r="D24" s="248"/>
      <c r="E24" s="227">
        <f>Sécurité!H4</f>
        <v>1500</v>
      </c>
      <c r="F24" s="228">
        <f>SUM(E24:E25)</f>
        <v>1735</v>
      </c>
      <c r="G24" s="215"/>
      <c r="H24" s="52"/>
      <c r="I24" s="113" t="s">
        <v>5</v>
      </c>
      <c r="J24" s="83" t="s">
        <v>22</v>
      </c>
      <c r="K24" s="84"/>
      <c r="L24" s="75">
        <f>Sécurité!H4</f>
        <v>1500</v>
      </c>
      <c r="M24" s="98">
        <f>SUM(L24:L25)</f>
        <v>1735</v>
      </c>
      <c r="N24" s="52"/>
      <c r="O24" s="52"/>
      <c r="P24" s="52"/>
      <c r="Q24" s="52"/>
      <c r="R24" s="52"/>
      <c r="S24" s="52"/>
      <c r="T24" s="52"/>
      <c r="U24" s="52"/>
      <c r="V24" s="52"/>
    </row>
    <row r="25" spans="1:22" ht="15.75" thickBot="1" x14ac:dyDescent="0.3">
      <c r="A25" s="215"/>
      <c r="B25" s="257"/>
      <c r="C25" s="258" t="s">
        <v>1</v>
      </c>
      <c r="D25" s="259"/>
      <c r="E25" s="260">
        <f>Sécurité!H7</f>
        <v>235</v>
      </c>
      <c r="F25" s="261"/>
      <c r="G25" s="215"/>
      <c r="H25" s="52"/>
      <c r="I25" s="114"/>
      <c r="J25" s="85" t="s">
        <v>1</v>
      </c>
      <c r="K25" s="86"/>
      <c r="L25" s="78">
        <f>Sécurité!H7</f>
        <v>235</v>
      </c>
      <c r="M25" s="112"/>
      <c r="N25" s="52"/>
      <c r="O25" s="52"/>
      <c r="P25" s="52"/>
      <c r="Q25" s="52"/>
      <c r="R25" s="52"/>
      <c r="S25" s="52"/>
      <c r="T25" s="52"/>
      <c r="U25" s="52"/>
      <c r="V25" s="52"/>
    </row>
    <row r="26" spans="1:22" ht="15.75" thickBot="1" x14ac:dyDescent="0.3">
      <c r="A26" s="262"/>
      <c r="B26" s="263"/>
      <c r="C26" s="263"/>
      <c r="D26" s="264"/>
      <c r="E26" s="265" t="s">
        <v>38</v>
      </c>
      <c r="F26" s="266">
        <f>SUM(F4:F25)</f>
        <v>72135</v>
      </c>
      <c r="G26" s="215"/>
      <c r="H26" s="52"/>
      <c r="I26" s="53"/>
      <c r="J26" s="53"/>
      <c r="K26" s="53"/>
      <c r="L26" s="46" t="s">
        <v>38</v>
      </c>
      <c r="M26" s="40">
        <f>SUM(M4:M25)</f>
        <v>74794</v>
      </c>
      <c r="N26" s="52"/>
      <c r="O26" s="52"/>
      <c r="P26" s="52"/>
      <c r="Q26" s="52"/>
      <c r="R26" s="52"/>
      <c r="S26" s="52"/>
      <c r="T26" s="52"/>
      <c r="U26" s="52"/>
      <c r="V26" s="52"/>
    </row>
    <row r="27" spans="1:22" x14ac:dyDescent="0.25">
      <c r="A27" s="262"/>
      <c r="B27" s="262"/>
      <c r="C27" s="262"/>
      <c r="D27" s="262"/>
      <c r="E27" s="262"/>
      <c r="F27" s="262"/>
      <c r="G27" s="215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x14ac:dyDescent="0.25">
      <c r="A28" s="262"/>
      <c r="B28" s="262"/>
      <c r="C28" s="262"/>
      <c r="D28" s="262"/>
      <c r="E28" s="262"/>
      <c r="F28" s="262"/>
      <c r="G28" s="215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x14ac:dyDescent="0.25">
      <c r="A29" s="262"/>
      <c r="B29" s="267" t="s">
        <v>64</v>
      </c>
      <c r="C29" s="267"/>
      <c r="D29" s="267"/>
      <c r="E29" s="267"/>
      <c r="F29" s="267"/>
      <c r="G29" s="215"/>
      <c r="H29" s="52"/>
      <c r="I29" s="277" t="s">
        <v>156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x14ac:dyDescent="0.25">
      <c r="A30" s="215"/>
      <c r="B30" s="268" t="s">
        <v>65</v>
      </c>
      <c r="C30" s="268"/>
      <c r="D30" s="268"/>
      <c r="E30" s="268"/>
      <c r="F30" s="268"/>
      <c r="G30" s="215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x14ac:dyDescent="0.25">
      <c r="A31" s="215"/>
      <c r="B31" s="215"/>
      <c r="C31" s="215"/>
      <c r="D31" s="215"/>
      <c r="E31" s="215"/>
      <c r="F31" s="215"/>
      <c r="G31" s="215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x14ac:dyDescent="0.25">
      <c r="A32" s="215"/>
      <c r="B32" s="215"/>
      <c r="C32" s="215"/>
      <c r="D32" s="215"/>
      <c r="E32" s="215"/>
      <c r="F32" s="215"/>
      <c r="G32" s="215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1:2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2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2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</sheetData>
  <mergeCells count="70">
    <mergeCell ref="B30:F30"/>
    <mergeCell ref="B29:F29"/>
    <mergeCell ref="J22:K22"/>
    <mergeCell ref="B24:B25"/>
    <mergeCell ref="C24:D24"/>
    <mergeCell ref="F24:F25"/>
    <mergeCell ref="I24:I25"/>
    <mergeCell ref="J24:K24"/>
    <mergeCell ref="M24:M25"/>
    <mergeCell ref="C25:D25"/>
    <mergeCell ref="J25:K25"/>
    <mergeCell ref="C22:D22"/>
    <mergeCell ref="B20:B21"/>
    <mergeCell ref="C20:D20"/>
    <mergeCell ref="F20:F21"/>
    <mergeCell ref="I20:I21"/>
    <mergeCell ref="J20:K20"/>
    <mergeCell ref="M20:M21"/>
    <mergeCell ref="C21:D21"/>
    <mergeCell ref="J21:K21"/>
    <mergeCell ref="M18:M19"/>
    <mergeCell ref="J19:K19"/>
    <mergeCell ref="J18:K18"/>
    <mergeCell ref="B14:B17"/>
    <mergeCell ref="C14:D14"/>
    <mergeCell ref="F14:F17"/>
    <mergeCell ref="I14:I17"/>
    <mergeCell ref="J14:K14"/>
    <mergeCell ref="B18:B19"/>
    <mergeCell ref="C18:D19"/>
    <mergeCell ref="E18:E19"/>
    <mergeCell ref="F18:F19"/>
    <mergeCell ref="I18:I19"/>
    <mergeCell ref="M14:M17"/>
    <mergeCell ref="C15:D15"/>
    <mergeCell ref="J15:K15"/>
    <mergeCell ref="C16:D16"/>
    <mergeCell ref="J16:K16"/>
    <mergeCell ref="C17:D17"/>
    <mergeCell ref="J17:K17"/>
    <mergeCell ref="M9:M13"/>
    <mergeCell ref="C11:D11"/>
    <mergeCell ref="J11:K11"/>
    <mergeCell ref="C12:D12"/>
    <mergeCell ref="J12:K12"/>
    <mergeCell ref="C13:D13"/>
    <mergeCell ref="J13:K13"/>
    <mergeCell ref="C8:D8"/>
    <mergeCell ref="J8:K8"/>
    <mergeCell ref="B9:B13"/>
    <mergeCell ref="C9:C10"/>
    <mergeCell ref="F9:F13"/>
    <mergeCell ref="I9:I13"/>
    <mergeCell ref="J9:J10"/>
    <mergeCell ref="B2:F2"/>
    <mergeCell ref="I2:M2"/>
    <mergeCell ref="C3:D3"/>
    <mergeCell ref="J3:K3"/>
    <mergeCell ref="B4:B8"/>
    <mergeCell ref="C4:D4"/>
    <mergeCell ref="F4:F8"/>
    <mergeCell ref="I4:I8"/>
    <mergeCell ref="J4:K4"/>
    <mergeCell ref="M4:M8"/>
    <mergeCell ref="C5:D5"/>
    <mergeCell ref="J5:K5"/>
    <mergeCell ref="C6:D6"/>
    <mergeCell ref="J6:K6"/>
    <mergeCell ref="C7:D7"/>
    <mergeCell ref="J7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V50"/>
  <sheetViews>
    <sheetView workbookViewId="0"/>
  </sheetViews>
  <sheetFormatPr defaultColWidth="11.42578125" defaultRowHeight="15" x14ac:dyDescent="0.25"/>
  <cols>
    <col min="1" max="1" width="11.42578125" customWidth="1"/>
    <col min="2" max="2" width="25.7109375" customWidth="1"/>
    <col min="3" max="3" width="42.7109375" customWidth="1"/>
    <col min="4" max="5" width="20.7109375" customWidth="1"/>
    <col min="6" max="6" width="25.7109375" customWidth="1"/>
  </cols>
  <sheetData>
    <row r="1" spans="1:22" ht="15.75" thickBot="1" x14ac:dyDescent="0.3">
      <c r="A1" s="52"/>
      <c r="B1" s="52"/>
      <c r="C1" s="52"/>
      <c r="D1" s="52"/>
      <c r="E1" s="52"/>
      <c r="F1" s="16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5.75" thickBot="1" x14ac:dyDescent="0.3">
      <c r="A2" s="52"/>
      <c r="B2" s="115" t="s">
        <v>0</v>
      </c>
      <c r="C2" s="116"/>
      <c r="D2" s="116"/>
      <c r="E2" s="117"/>
      <c r="F2" s="59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x14ac:dyDescent="0.25">
      <c r="A3" s="52"/>
      <c r="B3" s="35" t="s">
        <v>42</v>
      </c>
      <c r="C3" s="36" t="s">
        <v>43</v>
      </c>
      <c r="D3" s="37" t="s">
        <v>34</v>
      </c>
      <c r="E3" s="43" t="s">
        <v>45</v>
      </c>
      <c r="F3" s="60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x14ac:dyDescent="0.25">
      <c r="A4" s="52"/>
      <c r="B4" s="28" t="s">
        <v>30</v>
      </c>
      <c r="C4" s="7" t="s">
        <v>41</v>
      </c>
      <c r="D4" s="6">
        <v>280</v>
      </c>
      <c r="E4" s="29">
        <v>5000</v>
      </c>
      <c r="F4" s="16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x14ac:dyDescent="0.25">
      <c r="A5" s="52"/>
      <c r="B5" s="28" t="s">
        <v>29</v>
      </c>
      <c r="C5" s="7" t="s">
        <v>41</v>
      </c>
      <c r="D5" s="6">
        <v>100</v>
      </c>
      <c r="E5" s="29">
        <v>3000</v>
      </c>
      <c r="F5" s="16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x14ac:dyDescent="0.25">
      <c r="A6" s="52"/>
      <c r="B6" s="28" t="s">
        <v>31</v>
      </c>
      <c r="C6" s="7" t="s">
        <v>44</v>
      </c>
      <c r="D6" s="6">
        <v>50</v>
      </c>
      <c r="E6" s="29">
        <v>1500</v>
      </c>
      <c r="F6" s="16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2" x14ac:dyDescent="0.25">
      <c r="A7" s="52"/>
      <c r="B7" s="28" t="s">
        <v>32</v>
      </c>
      <c r="C7" s="7"/>
      <c r="D7" s="6">
        <v>30</v>
      </c>
      <c r="E7" s="29">
        <v>3000</v>
      </c>
      <c r="F7" s="16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ht="15.75" thickBot="1" x14ac:dyDescent="0.3">
      <c r="A8" s="52"/>
      <c r="B8" s="30" t="s">
        <v>33</v>
      </c>
      <c r="C8" s="31"/>
      <c r="D8" s="32">
        <v>5</v>
      </c>
      <c r="E8" s="33">
        <v>400</v>
      </c>
      <c r="F8" s="16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2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2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2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2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1:22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1:2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2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2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spans="1:22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</sheetData>
  <mergeCells count="1">
    <mergeCell ref="B2:E2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V50"/>
  <sheetViews>
    <sheetView workbookViewId="0">
      <selection activeCell="D16" sqref="D16"/>
    </sheetView>
  </sheetViews>
  <sheetFormatPr defaultColWidth="11.42578125" defaultRowHeight="15" x14ac:dyDescent="0.25"/>
  <cols>
    <col min="2" max="2" width="25.7109375" customWidth="1"/>
    <col min="3" max="3" width="31.7109375" customWidth="1"/>
    <col min="4" max="4" width="42.7109375" customWidth="1"/>
    <col min="5" max="8" width="10.7109375" customWidth="1"/>
    <col min="9" max="9" width="25.7109375" customWidth="1"/>
  </cols>
  <sheetData>
    <row r="1" spans="1:22" ht="15.75" thickBo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5.75" thickBot="1" x14ac:dyDescent="0.3">
      <c r="A2" s="52"/>
      <c r="B2" s="121" t="s">
        <v>7</v>
      </c>
      <c r="C2" s="122"/>
      <c r="D2" s="122"/>
      <c r="E2" s="122"/>
      <c r="F2" s="122"/>
      <c r="G2" s="122"/>
      <c r="H2" s="123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x14ac:dyDescent="0.25">
      <c r="A3" s="52"/>
      <c r="B3" s="25" t="s">
        <v>56</v>
      </c>
      <c r="C3" s="26" t="s">
        <v>49</v>
      </c>
      <c r="D3" s="27" t="s">
        <v>43</v>
      </c>
      <c r="E3" s="118" t="s">
        <v>34</v>
      </c>
      <c r="F3" s="118"/>
      <c r="G3" s="119" t="s">
        <v>45</v>
      </c>
      <c r="H3" s="120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x14ac:dyDescent="0.25">
      <c r="A4" s="52"/>
      <c r="B4" s="124" t="s">
        <v>13</v>
      </c>
      <c r="C4" s="18" t="s">
        <v>51</v>
      </c>
      <c r="D4" s="13" t="s">
        <v>53</v>
      </c>
      <c r="E4" s="11">
        <v>25</v>
      </c>
      <c r="F4" s="127">
        <f>SUM(E4:E6)</f>
        <v>27.4</v>
      </c>
      <c r="G4" s="11">
        <v>2000</v>
      </c>
      <c r="H4" s="98">
        <f>SUM(G4:G6)</f>
        <v>2400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x14ac:dyDescent="0.25">
      <c r="A5" s="52"/>
      <c r="B5" s="125"/>
      <c r="C5" s="17" t="s">
        <v>50</v>
      </c>
      <c r="D5" s="7" t="s">
        <v>54</v>
      </c>
      <c r="E5" s="6">
        <v>2</v>
      </c>
      <c r="F5" s="128"/>
      <c r="G5" s="6">
        <v>50</v>
      </c>
      <c r="H5" s="99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x14ac:dyDescent="0.25">
      <c r="A6" s="52"/>
      <c r="B6" s="126"/>
      <c r="C6" s="19" t="s">
        <v>52</v>
      </c>
      <c r="D6" s="20" t="s">
        <v>55</v>
      </c>
      <c r="E6" s="10">
        <v>0.4</v>
      </c>
      <c r="F6" s="129"/>
      <c r="G6" s="10">
        <v>350</v>
      </c>
      <c r="H6" s="100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2" x14ac:dyDescent="0.25">
      <c r="A7" s="52"/>
      <c r="B7" s="124" t="s">
        <v>13</v>
      </c>
      <c r="C7" s="18" t="s">
        <v>51</v>
      </c>
      <c r="D7" s="13" t="s">
        <v>53</v>
      </c>
      <c r="E7" s="11">
        <v>15</v>
      </c>
      <c r="F7" s="127">
        <f>SUM(E7:E9)</f>
        <v>17.399999999999999</v>
      </c>
      <c r="G7" s="11">
        <v>1200</v>
      </c>
      <c r="H7" s="98">
        <f>SUM(G7:G9)</f>
        <v>1600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x14ac:dyDescent="0.25">
      <c r="A8" s="52"/>
      <c r="B8" s="125"/>
      <c r="C8" s="17" t="s">
        <v>50</v>
      </c>
      <c r="D8" s="7" t="s">
        <v>54</v>
      </c>
      <c r="E8" s="6">
        <v>2</v>
      </c>
      <c r="F8" s="128"/>
      <c r="G8" s="6">
        <v>50</v>
      </c>
      <c r="H8" s="99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2" x14ac:dyDescent="0.25">
      <c r="A9" s="52"/>
      <c r="B9" s="126"/>
      <c r="C9" s="19" t="s">
        <v>52</v>
      </c>
      <c r="D9" s="20" t="s">
        <v>55</v>
      </c>
      <c r="E9" s="10">
        <v>0.4</v>
      </c>
      <c r="F9" s="129"/>
      <c r="G9" s="10">
        <v>350</v>
      </c>
      <c r="H9" s="100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A10" s="52"/>
      <c r="B10" s="21" t="s">
        <v>27</v>
      </c>
      <c r="C10" s="5" t="s">
        <v>63</v>
      </c>
      <c r="D10" s="9"/>
      <c r="E10" s="130">
        <v>50</v>
      </c>
      <c r="F10" s="130"/>
      <c r="G10" s="131">
        <v>6000</v>
      </c>
      <c r="H10" s="13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5">
      <c r="A11" s="52"/>
      <c r="B11" s="21" t="s">
        <v>28</v>
      </c>
      <c r="C11" s="5"/>
      <c r="D11" s="9"/>
      <c r="E11" s="130">
        <v>50</v>
      </c>
      <c r="F11" s="130"/>
      <c r="G11" s="131">
        <v>1500</v>
      </c>
      <c r="H11" s="13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2" ht="15.75" thickBot="1" x14ac:dyDescent="0.3">
      <c r="A12" s="52"/>
      <c r="B12" s="22" t="s">
        <v>23</v>
      </c>
      <c r="C12" s="23" t="s">
        <v>62</v>
      </c>
      <c r="D12" s="24"/>
      <c r="E12" s="133">
        <v>2</v>
      </c>
      <c r="F12" s="133"/>
      <c r="G12" s="134">
        <v>500</v>
      </c>
      <c r="H12" s="135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2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2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1:22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1:2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2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2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spans="1:22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</sheetData>
  <mergeCells count="15">
    <mergeCell ref="E10:F10"/>
    <mergeCell ref="G10:H10"/>
    <mergeCell ref="E11:F11"/>
    <mergeCell ref="G11:H11"/>
    <mergeCell ref="E12:F12"/>
    <mergeCell ref="G12:H12"/>
    <mergeCell ref="E3:F3"/>
    <mergeCell ref="G3:H3"/>
    <mergeCell ref="B2:H2"/>
    <mergeCell ref="B4:B6"/>
    <mergeCell ref="B7:B9"/>
    <mergeCell ref="F4:F6"/>
    <mergeCell ref="F7:F9"/>
    <mergeCell ref="H4:H6"/>
    <mergeCell ref="H7:H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V50"/>
  <sheetViews>
    <sheetView workbookViewId="0"/>
  </sheetViews>
  <sheetFormatPr defaultColWidth="11.42578125" defaultRowHeight="15" x14ac:dyDescent="0.25"/>
  <cols>
    <col min="2" max="2" width="25.7109375" customWidth="1"/>
    <col min="3" max="3" width="31.7109375" customWidth="1"/>
    <col min="4" max="4" width="42.7109375" customWidth="1"/>
    <col min="5" max="8" width="10.7109375" customWidth="1"/>
  </cols>
  <sheetData>
    <row r="1" spans="1:22" ht="15.75" thickBo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5.75" thickBot="1" x14ac:dyDescent="0.3">
      <c r="A2" s="52"/>
      <c r="B2" s="136" t="s">
        <v>6</v>
      </c>
      <c r="C2" s="137"/>
      <c r="D2" s="137"/>
      <c r="E2" s="137"/>
      <c r="F2" s="137"/>
      <c r="G2" s="137"/>
      <c r="H2" s="138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x14ac:dyDescent="0.25">
      <c r="A3" s="52"/>
      <c r="B3" s="25" t="s">
        <v>56</v>
      </c>
      <c r="C3" s="26" t="s">
        <v>49</v>
      </c>
      <c r="D3" s="27" t="s">
        <v>43</v>
      </c>
      <c r="E3" s="118" t="s">
        <v>34</v>
      </c>
      <c r="F3" s="118"/>
      <c r="G3" s="119" t="s">
        <v>45</v>
      </c>
      <c r="H3" s="120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x14ac:dyDescent="0.25">
      <c r="A4" s="52"/>
      <c r="B4" s="124" t="s">
        <v>17</v>
      </c>
      <c r="C4" s="18" t="s">
        <v>68</v>
      </c>
      <c r="D4" s="13"/>
      <c r="E4" s="11">
        <v>4</v>
      </c>
      <c r="F4" s="127">
        <f>SUM(E4:E6)</f>
        <v>10</v>
      </c>
      <c r="G4" s="11">
        <v>200</v>
      </c>
      <c r="H4" s="98">
        <f>SUM(G4:G6)</f>
        <v>500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x14ac:dyDescent="0.25">
      <c r="A5" s="52"/>
      <c r="B5" s="125"/>
      <c r="C5" s="17" t="s">
        <v>69</v>
      </c>
      <c r="D5" s="7"/>
      <c r="E5" s="6">
        <v>4</v>
      </c>
      <c r="F5" s="128"/>
      <c r="G5" s="6">
        <v>200</v>
      </c>
      <c r="H5" s="99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x14ac:dyDescent="0.25">
      <c r="A6" s="52"/>
      <c r="B6" s="126"/>
      <c r="C6" s="19" t="s">
        <v>70</v>
      </c>
      <c r="D6" s="48"/>
      <c r="E6" s="10">
        <v>2</v>
      </c>
      <c r="F6" s="129"/>
      <c r="G6" s="10">
        <v>100</v>
      </c>
      <c r="H6" s="100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2" x14ac:dyDescent="0.25">
      <c r="A7" s="52"/>
      <c r="B7" s="124" t="s">
        <v>60</v>
      </c>
      <c r="C7" s="18" t="s">
        <v>145</v>
      </c>
      <c r="D7" s="13" t="s">
        <v>67</v>
      </c>
      <c r="E7" s="12">
        <f>2*0.5</f>
        <v>1</v>
      </c>
      <c r="F7" s="127">
        <f>SUM(E7:E10)</f>
        <v>5</v>
      </c>
      <c r="G7" s="11">
        <f>2*500</f>
        <v>1000</v>
      </c>
      <c r="H7" s="98">
        <f>SUM(G7:G10)</f>
        <v>4500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x14ac:dyDescent="0.25">
      <c r="A8" s="52"/>
      <c r="B8" s="125"/>
      <c r="C8" s="17" t="s">
        <v>146</v>
      </c>
      <c r="D8" s="7" t="s">
        <v>67</v>
      </c>
      <c r="E8" s="2">
        <f>2*0.5</f>
        <v>1</v>
      </c>
      <c r="F8" s="128"/>
      <c r="G8" s="6">
        <f>2*300</f>
        <v>600</v>
      </c>
      <c r="H8" s="99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2" x14ac:dyDescent="0.25">
      <c r="A9" s="52"/>
      <c r="B9" s="125"/>
      <c r="C9" s="17" t="s">
        <v>66</v>
      </c>
      <c r="D9" s="7" t="s">
        <v>67</v>
      </c>
      <c r="E9" s="2">
        <v>1</v>
      </c>
      <c r="F9" s="128"/>
      <c r="G9" s="6">
        <v>2400</v>
      </c>
      <c r="H9" s="99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A10" s="52"/>
      <c r="B10" s="126"/>
      <c r="C10" s="19" t="s">
        <v>147</v>
      </c>
      <c r="D10" s="8" t="s">
        <v>67</v>
      </c>
      <c r="E10" s="4">
        <v>2</v>
      </c>
      <c r="F10" s="129"/>
      <c r="G10" s="10">
        <v>500</v>
      </c>
      <c r="H10" s="100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5">
      <c r="A11" s="52"/>
      <c r="B11" s="124" t="s">
        <v>18</v>
      </c>
      <c r="C11" s="11" t="s">
        <v>148</v>
      </c>
      <c r="D11" s="48"/>
      <c r="E11" s="14">
        <f>1</f>
        <v>1</v>
      </c>
      <c r="F11" s="95">
        <f>SUM(E11:E13)</f>
        <v>4</v>
      </c>
      <c r="G11" s="14">
        <f>1500</f>
        <v>1500</v>
      </c>
      <c r="H11" s="139">
        <f>SUM(G11:G13)</f>
        <v>13000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2" x14ac:dyDescent="0.25">
      <c r="A12" s="52"/>
      <c r="B12" s="125"/>
      <c r="C12" s="6" t="s">
        <v>71</v>
      </c>
      <c r="D12" s="48"/>
      <c r="E12" s="1">
        <v>1</v>
      </c>
      <c r="F12" s="96"/>
      <c r="G12" s="1">
        <v>2500</v>
      </c>
      <c r="H12" s="140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2" x14ac:dyDescent="0.25">
      <c r="A13" s="52"/>
      <c r="B13" s="126"/>
      <c r="C13" s="10" t="s">
        <v>72</v>
      </c>
      <c r="D13" s="20" t="s">
        <v>73</v>
      </c>
      <c r="E13" s="3">
        <v>2</v>
      </c>
      <c r="F13" s="97"/>
      <c r="G13" s="3">
        <v>9000</v>
      </c>
      <c r="H13" s="141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2" ht="15.75" thickBot="1" x14ac:dyDescent="0.3">
      <c r="A14" s="52"/>
      <c r="B14" s="22" t="s">
        <v>21</v>
      </c>
      <c r="C14" s="23" t="s">
        <v>61</v>
      </c>
      <c r="D14" s="24"/>
      <c r="E14" s="133">
        <v>5</v>
      </c>
      <c r="F14" s="133"/>
      <c r="G14" s="134">
        <v>5000</v>
      </c>
      <c r="H14" s="135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2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1:22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1:2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2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2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spans="1:22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</sheetData>
  <mergeCells count="14">
    <mergeCell ref="E14:F14"/>
    <mergeCell ref="G14:H14"/>
    <mergeCell ref="B11:B13"/>
    <mergeCell ref="F11:F13"/>
    <mergeCell ref="H11:H13"/>
    <mergeCell ref="B7:B10"/>
    <mergeCell ref="F7:F10"/>
    <mergeCell ref="H7:H10"/>
    <mergeCell ref="B2:H2"/>
    <mergeCell ref="E3:F3"/>
    <mergeCell ref="G3:H3"/>
    <mergeCell ref="B4:B6"/>
    <mergeCell ref="F4:F6"/>
    <mergeCell ref="H4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50"/>
  <sheetViews>
    <sheetView workbookViewId="0">
      <selection activeCell="F9" sqref="A1:F9"/>
    </sheetView>
  </sheetViews>
  <sheetFormatPr defaultColWidth="11.42578125" defaultRowHeight="15" x14ac:dyDescent="0.25"/>
  <cols>
    <col min="2" max="2" width="25.7109375" customWidth="1"/>
    <col min="3" max="3" width="42.7109375" customWidth="1"/>
    <col min="4" max="5" width="20.7109375" customWidth="1"/>
  </cols>
  <sheetData>
    <row r="1" spans="1:22" ht="15.75" thickBo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5.75" thickBot="1" x14ac:dyDescent="0.3">
      <c r="A2" s="52"/>
      <c r="B2" s="142" t="s">
        <v>2</v>
      </c>
      <c r="C2" s="143"/>
      <c r="D2" s="143"/>
      <c r="E2" s="144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x14ac:dyDescent="0.25">
      <c r="A3" s="52"/>
      <c r="B3" s="35" t="s">
        <v>42</v>
      </c>
      <c r="C3" s="36" t="s">
        <v>43</v>
      </c>
      <c r="D3" s="37" t="s">
        <v>34</v>
      </c>
      <c r="E3" s="43" t="s">
        <v>45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x14ac:dyDescent="0.25">
      <c r="A4" s="52"/>
      <c r="B4" s="28" t="s">
        <v>9</v>
      </c>
      <c r="C4" s="7"/>
      <c r="D4" s="6">
        <v>80</v>
      </c>
      <c r="E4" s="29">
        <v>0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x14ac:dyDescent="0.25">
      <c r="A5" s="52"/>
      <c r="B5" s="28" t="s">
        <v>12</v>
      </c>
      <c r="C5" s="7"/>
      <c r="D5" s="6">
        <v>80</v>
      </c>
      <c r="E5" s="29">
        <v>0</v>
      </c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x14ac:dyDescent="0.25">
      <c r="A6" s="52"/>
      <c r="B6" s="28" t="s">
        <v>74</v>
      </c>
      <c r="C6" s="7"/>
      <c r="D6" s="6">
        <v>80</v>
      </c>
      <c r="E6" s="29">
        <v>0</v>
      </c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2" ht="15.75" thickBot="1" x14ac:dyDescent="0.3">
      <c r="A7" s="52"/>
      <c r="B7" s="30" t="s">
        <v>10</v>
      </c>
      <c r="C7" s="31"/>
      <c r="D7" s="32">
        <v>140</v>
      </c>
      <c r="E7" s="33">
        <v>0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2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2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2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2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1:22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1:2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2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2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spans="1:22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</sheetData>
  <mergeCells count="1">
    <mergeCell ref="B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V50"/>
  <sheetViews>
    <sheetView workbookViewId="0"/>
  </sheetViews>
  <sheetFormatPr defaultColWidth="11.42578125" defaultRowHeight="15" x14ac:dyDescent="0.25"/>
  <cols>
    <col min="2" max="2" width="25.7109375" customWidth="1"/>
    <col min="3" max="3" width="31.7109375" customWidth="1"/>
    <col min="4" max="4" width="42.7109375" customWidth="1"/>
    <col min="5" max="8" width="10.7109375" customWidth="1"/>
  </cols>
  <sheetData>
    <row r="1" spans="1:22" ht="15.75" thickBo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5.75" thickBot="1" x14ac:dyDescent="0.3">
      <c r="A2" s="52"/>
      <c r="B2" s="148" t="s">
        <v>4</v>
      </c>
      <c r="C2" s="149"/>
      <c r="D2" s="149"/>
      <c r="E2" s="149"/>
      <c r="F2" s="149"/>
      <c r="G2" s="149"/>
      <c r="H2" s="150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x14ac:dyDescent="0.25">
      <c r="A3" s="52"/>
      <c r="B3" s="25" t="s">
        <v>56</v>
      </c>
      <c r="C3" s="26" t="s">
        <v>49</v>
      </c>
      <c r="D3" s="27" t="s">
        <v>43</v>
      </c>
      <c r="E3" s="118" t="s">
        <v>34</v>
      </c>
      <c r="F3" s="118"/>
      <c r="G3" s="119" t="s">
        <v>45</v>
      </c>
      <c r="H3" s="120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x14ac:dyDescent="0.25">
      <c r="A4" s="52"/>
      <c r="B4" s="49" t="s">
        <v>20</v>
      </c>
      <c r="C4" s="18"/>
      <c r="D4" s="13" t="s">
        <v>78</v>
      </c>
      <c r="E4" s="131">
        <v>250</v>
      </c>
      <c r="F4" s="151"/>
      <c r="G4" s="131">
        <f>E4*0.2*300</f>
        <v>15000</v>
      </c>
      <c r="H4" s="13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x14ac:dyDescent="0.25">
      <c r="A5" s="52"/>
      <c r="B5" s="124" t="s">
        <v>19</v>
      </c>
      <c r="C5" s="11" t="s">
        <v>77</v>
      </c>
      <c r="D5" s="47" t="s">
        <v>75</v>
      </c>
      <c r="E5" s="14">
        <f>20*5</f>
        <v>100</v>
      </c>
      <c r="F5" s="95">
        <f>SUM(E5:E6)</f>
        <v>110</v>
      </c>
      <c r="G5" s="14">
        <f>20*150</f>
        <v>3000</v>
      </c>
      <c r="H5" s="139">
        <f>SUM(G5:G6)</f>
        <v>3500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ht="15.75" thickBot="1" x14ac:dyDescent="0.3">
      <c r="A6" s="52"/>
      <c r="B6" s="145"/>
      <c r="C6" s="32" t="s">
        <v>76</v>
      </c>
      <c r="D6" s="50"/>
      <c r="E6" s="51">
        <v>10</v>
      </c>
      <c r="F6" s="146"/>
      <c r="G6" s="51">
        <v>500</v>
      </c>
      <c r="H6" s="147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2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2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2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2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2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1:22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1:2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2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2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spans="1:22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</sheetData>
  <mergeCells count="8">
    <mergeCell ref="B5:B6"/>
    <mergeCell ref="F5:F6"/>
    <mergeCell ref="H5:H6"/>
    <mergeCell ref="B2:H2"/>
    <mergeCell ref="E3:F3"/>
    <mergeCell ref="G3:H3"/>
    <mergeCell ref="E4:F4"/>
    <mergeCell ref="G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653"/>
  </sheetPr>
  <dimension ref="A1:V50"/>
  <sheetViews>
    <sheetView workbookViewId="0">
      <selection activeCell="E4" sqref="E4:F4"/>
    </sheetView>
  </sheetViews>
  <sheetFormatPr defaultColWidth="11.42578125" defaultRowHeight="15" x14ac:dyDescent="0.25"/>
  <cols>
    <col min="2" max="2" width="25.7109375" customWidth="1"/>
    <col min="3" max="3" width="31.7109375" customWidth="1"/>
    <col min="4" max="4" width="42.7109375" customWidth="1"/>
    <col min="5" max="8" width="10.7109375" customWidth="1"/>
  </cols>
  <sheetData>
    <row r="1" spans="1:22" ht="15.75" thickBo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5.75" thickBot="1" x14ac:dyDescent="0.3">
      <c r="A2" s="52"/>
      <c r="B2" s="152" t="s">
        <v>3</v>
      </c>
      <c r="C2" s="153"/>
      <c r="D2" s="153"/>
      <c r="E2" s="153"/>
      <c r="F2" s="153"/>
      <c r="G2" s="153"/>
      <c r="H2" s="154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x14ac:dyDescent="0.25">
      <c r="A3" s="52"/>
      <c r="B3" s="25" t="s">
        <v>56</v>
      </c>
      <c r="C3" s="26" t="s">
        <v>49</v>
      </c>
      <c r="D3" s="27" t="s">
        <v>43</v>
      </c>
      <c r="E3" s="118" t="s">
        <v>34</v>
      </c>
      <c r="F3" s="118"/>
      <c r="G3" s="119" t="s">
        <v>45</v>
      </c>
      <c r="H3" s="120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x14ac:dyDescent="0.25">
      <c r="A4" s="52"/>
      <c r="B4" s="34" t="s">
        <v>15</v>
      </c>
      <c r="C4" s="19"/>
      <c r="D4" s="48" t="s">
        <v>80</v>
      </c>
      <c r="E4" s="131">
        <v>100</v>
      </c>
      <c r="F4" s="151"/>
      <c r="G4" s="131">
        <v>0</v>
      </c>
      <c r="H4" s="13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x14ac:dyDescent="0.25">
      <c r="A5" s="52"/>
      <c r="B5" s="125" t="s">
        <v>14</v>
      </c>
      <c r="C5" s="6" t="s">
        <v>50</v>
      </c>
      <c r="D5" s="47"/>
      <c r="E5" s="1">
        <v>4</v>
      </c>
      <c r="F5" s="96">
        <f>SUM(E5:E6)</f>
        <v>14</v>
      </c>
      <c r="G5" s="1">
        <v>100</v>
      </c>
      <c r="H5" s="140">
        <f>SUM(G5:G6)</f>
        <v>100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x14ac:dyDescent="0.25">
      <c r="A6" s="52"/>
      <c r="B6" s="126"/>
      <c r="C6" s="10" t="s">
        <v>79</v>
      </c>
      <c r="D6" s="20"/>
      <c r="E6" s="3">
        <v>10</v>
      </c>
      <c r="F6" s="97"/>
      <c r="G6" s="3">
        <v>0</v>
      </c>
      <c r="H6" s="14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2" ht="15.75" thickBot="1" x14ac:dyDescent="0.3">
      <c r="A7" s="52"/>
      <c r="B7" s="22" t="s">
        <v>16</v>
      </c>
      <c r="C7" s="23"/>
      <c r="D7" s="24" t="s">
        <v>81</v>
      </c>
      <c r="E7" s="133">
        <v>100</v>
      </c>
      <c r="F7" s="133"/>
      <c r="G7" s="134">
        <v>0</v>
      </c>
      <c r="H7" s="135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2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2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2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2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1:22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1:2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2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2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spans="1:22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</sheetData>
  <mergeCells count="10">
    <mergeCell ref="B2:H2"/>
    <mergeCell ref="E3:F3"/>
    <mergeCell ref="G3:H3"/>
    <mergeCell ref="E7:F7"/>
    <mergeCell ref="G7:H7"/>
    <mergeCell ref="E4:F4"/>
    <mergeCell ref="G4:H4"/>
    <mergeCell ref="B5:B6"/>
    <mergeCell ref="F5:F6"/>
    <mergeCell ref="H5:H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7979"/>
  </sheetPr>
  <dimension ref="A1:V50"/>
  <sheetViews>
    <sheetView workbookViewId="0"/>
  </sheetViews>
  <sheetFormatPr defaultColWidth="11.42578125" defaultRowHeight="15" x14ac:dyDescent="0.25"/>
  <cols>
    <col min="2" max="2" width="25.7109375" customWidth="1"/>
    <col min="3" max="3" width="31.7109375" customWidth="1"/>
    <col min="4" max="4" width="42.7109375" customWidth="1"/>
    <col min="5" max="8" width="10.7109375" customWidth="1"/>
  </cols>
  <sheetData>
    <row r="1" spans="1:22" ht="15.75" thickBot="1" x14ac:dyDescent="0.3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15.75" thickBot="1" x14ac:dyDescent="0.3">
      <c r="A2" s="52"/>
      <c r="B2" s="155" t="s">
        <v>5</v>
      </c>
      <c r="C2" s="156"/>
      <c r="D2" s="156"/>
      <c r="E2" s="156"/>
      <c r="F2" s="156"/>
      <c r="G2" s="156"/>
      <c r="H2" s="157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spans="1:22" x14ac:dyDescent="0.25">
      <c r="A3" s="52"/>
      <c r="B3" s="25" t="s">
        <v>56</v>
      </c>
      <c r="C3" s="26" t="s">
        <v>49</v>
      </c>
      <c r="D3" s="27" t="s">
        <v>43</v>
      </c>
      <c r="E3" s="118" t="s">
        <v>34</v>
      </c>
      <c r="F3" s="118"/>
      <c r="G3" s="119" t="s">
        <v>45</v>
      </c>
      <c r="H3" s="120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x14ac:dyDescent="0.25">
      <c r="A4" s="52"/>
      <c r="B4" s="125" t="s">
        <v>22</v>
      </c>
      <c r="C4" s="6" t="s">
        <v>137</v>
      </c>
      <c r="D4" s="47" t="s">
        <v>144</v>
      </c>
      <c r="E4" s="1">
        <v>3</v>
      </c>
      <c r="F4" s="96">
        <f>SUM(E4:E6)</f>
        <v>10</v>
      </c>
      <c r="G4" s="1">
        <v>400</v>
      </c>
      <c r="H4" s="140">
        <f>SUM(G4:G6)</f>
        <v>1500</v>
      </c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x14ac:dyDescent="0.25">
      <c r="A5" s="52"/>
      <c r="B5" s="125"/>
      <c r="C5" s="6" t="s">
        <v>138</v>
      </c>
      <c r="D5" s="48" t="s">
        <v>144</v>
      </c>
      <c r="E5" s="1">
        <v>2</v>
      </c>
      <c r="F5" s="96"/>
      <c r="G5" s="1">
        <v>500</v>
      </c>
      <c r="H5" s="140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</row>
    <row r="6" spans="1:22" x14ac:dyDescent="0.25">
      <c r="A6" s="52"/>
      <c r="B6" s="126"/>
      <c r="C6" s="10" t="s">
        <v>139</v>
      </c>
      <c r="D6" s="20" t="s">
        <v>144</v>
      </c>
      <c r="E6" s="3">
        <v>5</v>
      </c>
      <c r="F6" s="97"/>
      <c r="G6" s="3">
        <v>600</v>
      </c>
      <c r="H6" s="14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</row>
    <row r="7" spans="1:22" x14ac:dyDescent="0.25">
      <c r="A7" s="52"/>
      <c r="B7" s="125" t="s">
        <v>1</v>
      </c>
      <c r="C7" s="6" t="s">
        <v>140</v>
      </c>
      <c r="D7" s="47" t="s">
        <v>142</v>
      </c>
      <c r="E7" s="1">
        <v>4</v>
      </c>
      <c r="F7" s="96">
        <f>SUM(E7:E8)</f>
        <v>6</v>
      </c>
      <c r="G7" s="1">
        <v>35</v>
      </c>
      <c r="H7" s="140">
        <f>SUM(G7:G8)</f>
        <v>235</v>
      </c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ht="15.75" thickBot="1" x14ac:dyDescent="0.3">
      <c r="A8" s="52"/>
      <c r="B8" s="145"/>
      <c r="C8" s="32" t="s">
        <v>141</v>
      </c>
      <c r="D8" s="50" t="s">
        <v>143</v>
      </c>
      <c r="E8" s="51">
        <f>4*0.5</f>
        <v>2</v>
      </c>
      <c r="F8" s="146"/>
      <c r="G8" s="51">
        <f>4*50</f>
        <v>200</v>
      </c>
      <c r="H8" s="147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</row>
    <row r="9" spans="1:22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</row>
    <row r="10" spans="1:22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</row>
    <row r="11" spans="1:22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</row>
    <row r="12" spans="1:22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</row>
    <row r="13" spans="1:22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22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1:22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1:22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spans="1:22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spans="1:22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spans="1:22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spans="1:22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spans="1:22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spans="1:22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spans="1:22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spans="1:22" x14ac:dyDescent="0.2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spans="1:22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  <row r="27" spans="1:22" x14ac:dyDescent="0.2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</row>
    <row r="28" spans="1:22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</row>
    <row r="29" spans="1:22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</row>
    <row r="30" spans="1:22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</row>
    <row r="31" spans="1:22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</row>
    <row r="32" spans="1:22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</row>
    <row r="33" spans="1:22" x14ac:dyDescent="0.2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</row>
    <row r="34" spans="1:22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</row>
    <row r="35" spans="1:22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</row>
    <row r="36" spans="1:2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</row>
    <row r="37" spans="1:22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</row>
    <row r="38" spans="1:22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</row>
    <row r="39" spans="1:22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</row>
    <row r="40" spans="1:22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</row>
    <row r="41" spans="1:2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</row>
    <row r="42" spans="1:22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</row>
    <row r="44" spans="1:22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</row>
    <row r="45" spans="1:22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</row>
    <row r="46" spans="1:2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</row>
    <row r="47" spans="1:22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</row>
    <row r="48" spans="1:22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</row>
    <row r="49" spans="1:22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</row>
    <row r="50" spans="1:22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</row>
  </sheetData>
  <mergeCells count="9">
    <mergeCell ref="B7:B8"/>
    <mergeCell ref="F7:F8"/>
    <mergeCell ref="H7:H8"/>
    <mergeCell ref="B2:H2"/>
    <mergeCell ref="E3:F3"/>
    <mergeCell ref="G3:H3"/>
    <mergeCell ref="B4:B6"/>
    <mergeCell ref="F4:F6"/>
    <mergeCell ref="H4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Bilan de masse</vt:lpstr>
      <vt:lpstr>Bilan de coût</vt:lpstr>
      <vt:lpstr>Structure</vt:lpstr>
      <vt:lpstr>Confort</vt:lpstr>
      <vt:lpstr>Pilotage</vt:lpstr>
      <vt:lpstr>Humain</vt:lpstr>
      <vt:lpstr>Énergie</vt:lpstr>
      <vt:lpstr>Emport</vt:lpstr>
      <vt:lpstr>Sécurité</vt:lpstr>
      <vt:lpstr>Options</vt:lpstr>
      <vt:lpstr>Textes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5472900</dc:creator>
  <cp:lastModifiedBy>Reece R-G</cp:lastModifiedBy>
  <dcterms:created xsi:type="dcterms:W3CDTF">2016-01-25T15:19:29Z</dcterms:created>
  <dcterms:modified xsi:type="dcterms:W3CDTF">2016-11-04T17:05:51Z</dcterms:modified>
</cp:coreProperties>
</file>